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PLANEACION\CORMAGDALENA\PLAN ANTICORRUPCION\2024\"/>
    </mc:Choice>
  </mc:AlternateContent>
  <xr:revisionPtr revIDLastSave="0" documentId="13_ncr:1_{06810C6D-01E6-4B90-A8CD-4CFAFB4820BC}" xr6:coauthVersionLast="47" xr6:coauthVersionMax="47" xr10:uidLastSave="{00000000-0000-0000-0000-000000000000}"/>
  <bookViews>
    <workbookView xWindow="-120" yWindow="-120" windowWidth="29040" windowHeight="15840" xr2:uid="{A829A43F-B42D-47A1-A6A0-6E590F65933D}"/>
  </bookViews>
  <sheets>
    <sheet name="1. Riesgos de Gestion" sheetId="1" r:id="rId1"/>
    <sheet name="2. Riesgos de Corrupcion" sheetId="2" r:id="rId2"/>
    <sheet name="3. Riesgos de Seguridad Infor" sheetId="3" r:id="rId3"/>
  </sheets>
  <externalReferences>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2" i="3" l="1"/>
  <c r="N22" i="3"/>
  <c r="AK19" i="3"/>
  <c r="AM17" i="3" s="1"/>
  <c r="AN17" i="3" s="1"/>
  <c r="AQ17" i="3" s="1"/>
  <c r="AI19" i="3"/>
  <c r="AD19" i="3"/>
  <c r="AB19" i="3"/>
  <c r="Z19" i="3"/>
  <c r="X19" i="3"/>
  <c r="V19" i="3"/>
  <c r="T19" i="3"/>
  <c r="R19" i="3"/>
  <c r="AK18" i="3"/>
  <c r="AH18" i="3"/>
  <c r="AD18" i="3"/>
  <c r="AB18" i="3"/>
  <c r="Z18" i="3"/>
  <c r="X18" i="3"/>
  <c r="V18" i="3"/>
  <c r="T18" i="3"/>
  <c r="R18" i="3"/>
  <c r="AE18" i="3" s="1"/>
  <c r="AF18" i="3" s="1"/>
  <c r="AI18" i="3" s="1"/>
  <c r="AV17" i="3"/>
  <c r="AK17" i="3"/>
  <c r="AH17" i="3"/>
  <c r="AD17" i="3"/>
  <c r="AB17" i="3"/>
  <c r="Z17" i="3"/>
  <c r="X17" i="3"/>
  <c r="V17" i="3"/>
  <c r="AE17" i="3" s="1"/>
  <c r="AF17" i="3" s="1"/>
  <c r="AI17" i="3" s="1"/>
  <c r="T17" i="3"/>
  <c r="R17" i="3"/>
  <c r="N17" i="3"/>
  <c r="AK16" i="3"/>
  <c r="AH16" i="3"/>
  <c r="AD16" i="3"/>
  <c r="AB16" i="3"/>
  <c r="Z16" i="3"/>
  <c r="X16" i="3"/>
  <c r="V16" i="3"/>
  <c r="T16" i="3"/>
  <c r="R16" i="3"/>
  <c r="AE16" i="3" s="1"/>
  <c r="AF16" i="3" s="1"/>
  <c r="AI16" i="3" s="1"/>
  <c r="AK15" i="3"/>
  <c r="AH15" i="3"/>
  <c r="AD15" i="3"/>
  <c r="AB15" i="3"/>
  <c r="Z15" i="3"/>
  <c r="X15" i="3"/>
  <c r="V15" i="3"/>
  <c r="T15" i="3"/>
  <c r="R15" i="3"/>
  <c r="AE15" i="3" s="1"/>
  <c r="AF15" i="3" s="1"/>
  <c r="AI15" i="3" s="1"/>
  <c r="AV14" i="3"/>
  <c r="AK14" i="3"/>
  <c r="AM14" i="3" s="1"/>
  <c r="AN14" i="3" s="1"/>
  <c r="AQ14" i="3" s="1"/>
  <c r="AH14" i="3"/>
  <c r="AD14" i="3"/>
  <c r="AB14" i="3"/>
  <c r="Z14" i="3"/>
  <c r="X14" i="3"/>
  <c r="V14" i="3"/>
  <c r="T14" i="3"/>
  <c r="R14" i="3"/>
  <c r="AE14" i="3" s="1"/>
  <c r="AF14" i="3" s="1"/>
  <c r="AI14" i="3" s="1"/>
  <c r="N14" i="3"/>
  <c r="O47" i="2"/>
  <c r="J47" i="2"/>
  <c r="O46" i="2"/>
  <c r="J46" i="2"/>
  <c r="O45" i="2"/>
  <c r="J45" i="2"/>
  <c r="O44" i="2"/>
  <c r="J44" i="2"/>
  <c r="O43" i="2"/>
  <c r="J43" i="2"/>
  <c r="O42" i="2"/>
  <c r="J42" i="2"/>
  <c r="O41" i="2"/>
  <c r="J41" i="2"/>
  <c r="J40" i="2"/>
  <c r="O40" i="2" s="1"/>
  <c r="O39" i="2"/>
  <c r="J39" i="2"/>
  <c r="J38" i="2"/>
  <c r="O38" i="2" s="1"/>
  <c r="J37" i="2"/>
  <c r="O37" i="2" s="1"/>
  <c r="O36" i="2"/>
  <c r="J36" i="2"/>
  <c r="O35" i="2"/>
  <c r="J35" i="2"/>
  <c r="J34" i="2"/>
  <c r="O34" i="2" s="1"/>
  <c r="O33" i="2"/>
  <c r="J33" i="2"/>
  <c r="J32" i="2"/>
  <c r="O32" i="2" s="1"/>
  <c r="O31" i="2"/>
  <c r="J31" i="2"/>
  <c r="J30" i="2"/>
  <c r="O30" i="2" s="1"/>
  <c r="J29" i="2"/>
  <c r="O29" i="2" s="1"/>
  <c r="O28" i="2"/>
  <c r="J28" i="2"/>
  <c r="O27" i="2"/>
  <c r="J27" i="2"/>
  <c r="J26" i="2"/>
  <c r="O26" i="2" s="1"/>
  <c r="O25" i="2"/>
  <c r="J25" i="2"/>
  <c r="O24" i="2"/>
  <c r="J24" i="2"/>
  <c r="O23" i="2"/>
  <c r="J23" i="2"/>
  <c r="J22" i="2"/>
  <c r="O22" i="2" s="1"/>
  <c r="J21" i="2"/>
  <c r="O21" i="2" s="1"/>
  <c r="O20" i="2"/>
  <c r="J20" i="2"/>
  <c r="O18" i="2"/>
  <c r="J18" i="2"/>
  <c r="O17" i="2"/>
  <c r="J17" i="2"/>
  <c r="O16" i="2"/>
  <c r="J16" i="2"/>
  <c r="O15" i="2"/>
  <c r="J15" i="2"/>
  <c r="O14" i="2"/>
  <c r="J14" i="2"/>
  <c r="O105" i="1"/>
  <c r="J105" i="1"/>
  <c r="O104" i="1"/>
  <c r="J104" i="1"/>
  <c r="O103" i="1"/>
  <c r="J103" i="1"/>
  <c r="O102" i="1"/>
  <c r="J102" i="1"/>
  <c r="O101" i="1"/>
  <c r="J101" i="1"/>
  <c r="O100" i="1"/>
  <c r="J100" i="1"/>
  <c r="O99" i="1"/>
  <c r="J99" i="1"/>
  <c r="O98" i="1"/>
  <c r="J98" i="1"/>
  <c r="O97" i="1"/>
  <c r="J97" i="1"/>
  <c r="O96" i="1"/>
  <c r="J96" i="1"/>
  <c r="O95" i="1"/>
  <c r="J95" i="1"/>
  <c r="O94" i="1"/>
  <c r="J94" i="1"/>
  <c r="O93" i="1"/>
  <c r="J93" i="1"/>
  <c r="O92" i="1"/>
  <c r="J92" i="1"/>
  <c r="O91" i="1"/>
  <c r="J91" i="1"/>
  <c r="O90" i="1"/>
  <c r="J90" i="1"/>
  <c r="O89" i="1"/>
  <c r="J89" i="1"/>
  <c r="O88" i="1"/>
  <c r="J88" i="1"/>
  <c r="O87" i="1"/>
  <c r="J87" i="1"/>
  <c r="O86" i="1"/>
  <c r="J86" i="1"/>
  <c r="J84" i="1"/>
  <c r="J83" i="1"/>
  <c r="O82" i="1"/>
  <c r="O81" i="1"/>
  <c r="J81" i="1"/>
  <c r="O80" i="1"/>
  <c r="J80" i="1"/>
  <c r="O79" i="1"/>
  <c r="O78" i="1"/>
  <c r="J78" i="1"/>
  <c r="O77" i="1"/>
  <c r="J77" i="1"/>
  <c r="O76" i="1"/>
  <c r="J76" i="1"/>
  <c r="O75" i="1"/>
  <c r="J74" i="1"/>
  <c r="O73" i="1"/>
  <c r="J73" i="1"/>
  <c r="O72" i="1"/>
  <c r="J72" i="1"/>
  <c r="O71" i="1"/>
  <c r="J71" i="1"/>
  <c r="O70" i="1"/>
  <c r="J70" i="1"/>
  <c r="O69" i="1"/>
  <c r="J69" i="1"/>
  <c r="O68" i="1"/>
  <c r="J68" i="1"/>
  <c r="O67" i="1"/>
  <c r="J67" i="1"/>
  <c r="O66" i="1"/>
  <c r="J66" i="1"/>
  <c r="O65" i="1"/>
  <c r="J65" i="1"/>
  <c r="O64" i="1"/>
  <c r="J64" i="1"/>
  <c r="O63" i="1"/>
  <c r="J63" i="1"/>
  <c r="O62" i="1"/>
  <c r="J62" i="1"/>
  <c r="O61" i="1"/>
  <c r="J61" i="1"/>
  <c r="O60" i="1"/>
  <c r="J60" i="1"/>
  <c r="O59" i="1"/>
  <c r="J59" i="1"/>
  <c r="O58" i="1"/>
  <c r="J58" i="1"/>
  <c r="O57" i="1"/>
  <c r="J57" i="1"/>
  <c r="O56" i="1"/>
  <c r="J56" i="1"/>
  <c r="J55" i="1"/>
  <c r="O55" i="1" s="1"/>
  <c r="O54" i="1"/>
  <c r="J54" i="1"/>
  <c r="O53" i="1"/>
  <c r="J53" i="1"/>
  <c r="O52" i="1"/>
  <c r="J52" i="1"/>
  <c r="O51" i="1"/>
  <c r="J51" i="1"/>
  <c r="O50" i="1"/>
  <c r="J50" i="1"/>
  <c r="O49" i="1"/>
  <c r="J49" i="1"/>
  <c r="O48" i="1"/>
  <c r="J48" i="1"/>
  <c r="O47" i="1"/>
  <c r="J47" i="1"/>
  <c r="O46" i="1"/>
  <c r="J46" i="1"/>
  <c r="O45" i="1"/>
  <c r="J45" i="1"/>
  <c r="O44" i="1"/>
  <c r="J44" i="1"/>
  <c r="O43" i="1"/>
  <c r="J43" i="1"/>
  <c r="O42" i="1"/>
  <c r="J42" i="1"/>
  <c r="O41" i="1"/>
  <c r="J41" i="1"/>
  <c r="O40" i="1"/>
  <c r="J40" i="1"/>
  <c r="O38" i="1"/>
  <c r="J38" i="1"/>
  <c r="O37" i="1"/>
  <c r="J37" i="1"/>
  <c r="O36" i="1"/>
  <c r="J36" i="1"/>
  <c r="O35" i="1"/>
  <c r="J35" i="1"/>
  <c r="J34" i="1"/>
  <c r="J33" i="1"/>
  <c r="J32" i="1"/>
  <c r="J31" i="1"/>
  <c r="O30" i="1"/>
  <c r="J30" i="1"/>
  <c r="O29" i="1"/>
  <c r="J29" i="1"/>
  <c r="O28" i="1"/>
  <c r="J28" i="1"/>
  <c r="O27" i="1"/>
  <c r="J27" i="1"/>
  <c r="O26" i="1"/>
  <c r="J26" i="1"/>
  <c r="O25" i="1"/>
  <c r="J25" i="1"/>
  <c r="O24" i="1"/>
  <c r="J24" i="1"/>
  <c r="O23" i="1"/>
  <c r="J23" i="1"/>
  <c r="J22" i="1"/>
  <c r="O22" i="1" s="1"/>
  <c r="O21" i="1"/>
  <c r="J21" i="1"/>
  <c r="J20" i="1"/>
  <c r="O20" i="1" s="1"/>
  <c r="J19" i="1"/>
  <c r="O19" i="1" s="1"/>
  <c r="J18" i="1"/>
  <c r="O18" i="1" s="1"/>
  <c r="O17" i="1"/>
  <c r="J17" i="1"/>
  <c r="J16" i="1"/>
  <c r="O16" i="1" s="1"/>
  <c r="J15" i="1"/>
  <c r="O15" i="1" s="1"/>
  <c r="J14" i="1"/>
  <c r="O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s>
  <commentList>
    <comment ref="A6" authorId="0" shapeId="0" xr:uid="{658B7133-9561-49D0-846E-C0854A3BA475}">
      <text>
        <r>
          <rPr>
            <sz val="9"/>
            <color indexed="81"/>
            <rFont val="Tahoma"/>
            <family val="2"/>
          </rPr>
          <t xml:space="preserve">Determine los factores que afectan positiva o negativamente el cumplimiento de la misión y los objetivos del proceso, teniendo en cuenta las condiciones en que se desenvuelve. </t>
        </r>
      </text>
    </comment>
    <comment ref="F7" authorId="1" shapeId="0" xr:uid="{ADCC9C75-0B8C-456B-8071-EC00F4635737}">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xml:space="preserve"> No se debe eliminar la primera fila del grupo de causas del riesgo, debido que esto elimina la formulación del riesgo.</t>
        </r>
      </text>
    </comment>
    <comment ref="W7" authorId="2" shapeId="0" xr:uid="{82E0E31B-0965-421A-8BF5-5F1E54299AC7}">
      <text>
        <r>
          <rPr>
            <sz val="9"/>
            <color indexed="81"/>
            <rFont val="Tahoma"/>
            <family val="2"/>
          </rPr>
          <t>Consigne el resultado del monitoreo o revisión al cumplimiento de la acción</t>
        </r>
      </text>
    </comment>
    <comment ref="X7" authorId="2" shapeId="0" xr:uid="{657270C3-4083-4E9E-AB84-16DF1A23CE33}">
      <text>
        <r>
          <rPr>
            <sz val="9"/>
            <color indexed="81"/>
            <rFont val="Tahoma"/>
            <family val="2"/>
          </rPr>
          <t>Indique el porcentaje de avance en el  cumplimiento de la acción</t>
        </r>
      </text>
    </comment>
    <comment ref="Y7" authorId="2" shapeId="0" xr:uid="{5389076A-3F05-4C80-8BA3-33E7CD85C0AD}">
      <text>
        <r>
          <rPr>
            <sz val="9"/>
            <color indexed="81"/>
            <rFont val="Tahoma"/>
            <family val="2"/>
          </rPr>
          <t>Relacione el seguimiento o la verificación en el cumplimiento de la acción y la efectividad de los controles</t>
        </r>
      </text>
    </comment>
    <comment ref="Z7" authorId="2" shapeId="0" xr:uid="{A204842F-F412-4435-B445-BB0EFB32BB01}">
      <text>
        <r>
          <rPr>
            <sz val="9"/>
            <color indexed="81"/>
            <rFont val="Tahoma"/>
            <family val="2"/>
          </rPr>
          <t xml:space="preserve">Determine el estado del riesgo, de acuerdo con la verificación efectuada
</t>
        </r>
      </text>
    </comment>
    <comment ref="AA7" authorId="2" shapeId="0" xr:uid="{47726301-A1F8-4106-BA31-483F6C3E89BC}">
      <text>
        <r>
          <rPr>
            <sz val="9"/>
            <color indexed="81"/>
            <rFont val="Tahoma"/>
            <family val="2"/>
          </rPr>
          <t>Relaciona aclaraciones adicionales sobre el seguimiento, en el evento de ser necesario</t>
        </r>
      </text>
    </comment>
    <comment ref="K8" authorId="1" shapeId="0" xr:uid="{1A89B6D5-C67D-47BE-9328-B1DFEA45AE8E}">
      <text>
        <r>
          <rPr>
            <sz val="9"/>
            <color indexed="81"/>
            <rFont val="Tahoma"/>
            <family val="2"/>
          </rPr>
          <t>Un control puede ser tan eficiente que ayude a mitigar varias causas, en estos casos se repite el control, asociado de manera independiente a la causa específica</t>
        </r>
      </text>
    </comment>
    <comment ref="N8" authorId="3" shapeId="0" xr:uid="{F611E857-69F3-46B2-9873-AEDD60E499F1}">
      <text>
        <r>
          <rPr>
            <sz val="9"/>
            <color indexed="81"/>
            <rFont val="Tahoma"/>
            <family val="2"/>
          </rPr>
          <t>Para los riesgos de corrupción
únicamente hay disminución de probabilidad. Es decir, para el impacto no opera el desplazamiento</t>
        </r>
        <r>
          <rPr>
            <b/>
            <sz val="9"/>
            <color indexed="81"/>
            <rFont val="Tahoma"/>
            <family val="2"/>
          </rPr>
          <t xml:space="preserve">.
</t>
        </r>
      </text>
    </comment>
    <comment ref="R8" authorId="1" shapeId="0" xr:uid="{5ACB06FE-8F15-4843-9FF7-F48C474D3E10}">
      <text>
        <r>
          <rPr>
            <sz val="9"/>
            <color indexed="81"/>
            <rFont val="Tahoma"/>
            <family val="2"/>
          </rPr>
          <t>Se formulan los indicadores claves del riesgo que permitan monitorear el cumplimiento (eficacia) e impacto (efectividad) de las actividades de control, siempre y cuando conduzcan a la toma de decisiones (por riesgo identificado).</t>
        </r>
      </text>
    </comment>
    <comment ref="I9" authorId="3" shapeId="0" xr:uid="{AF0BD892-7848-4885-9652-BE6681520197}">
      <text>
        <r>
          <rPr>
            <sz val="9"/>
            <color indexed="81"/>
            <rFont val="Tahoma"/>
            <family val="2"/>
          </rPr>
          <t xml:space="preserve">Para Riesgo de Corrupción el impacto se debe calcular con la tabla No 5. El menor impacto es 3
</t>
        </r>
      </text>
    </comment>
    <comment ref="J9" authorId="2" shapeId="0" xr:uid="{57E6D476-CD30-432E-8F12-20112EBCE776}">
      <text>
        <r>
          <rPr>
            <sz val="9"/>
            <color indexed="81"/>
            <rFont val="Tahoma"/>
            <family val="2"/>
          </rPr>
          <t xml:space="preserve">Cálculo automático
</t>
        </r>
      </text>
    </comment>
    <comment ref="O9" authorId="2" shapeId="0" xr:uid="{31B807E5-08FA-44D0-A3A5-D1609A653521}">
      <text>
        <r>
          <rPr>
            <sz val="9"/>
            <color indexed="81"/>
            <rFont val="Tahoma"/>
            <family val="2"/>
          </rPr>
          <t xml:space="preserve">cálculo automático
</t>
        </r>
      </text>
    </comment>
    <comment ref="K13" authorId="1" shapeId="0" xr:uid="{3D444703-D70C-4CF1-B0F3-D69F3AE68300}">
      <text>
        <r>
          <rPr>
            <sz val="9"/>
            <color indexed="81"/>
            <rFont val="Tahoma"/>
            <family val="2"/>
          </rPr>
          <t>Un control puede ser tan eficiente que ayude a mitigar varias causas, en estos casos se repite el control, asociado de manera independiente a la causa específica</t>
        </r>
      </text>
    </comment>
    <comment ref="L13" authorId="1" shapeId="0" xr:uid="{1765BBC5-CB4C-41E4-B44C-0DB23A1F8DAC}">
      <text>
        <r>
          <rPr>
            <sz val="9"/>
            <color indexed="81"/>
            <rFont val="Tahoma"/>
            <family val="2"/>
          </rPr>
          <t>Un control puede ser tan eficiente que ayude a mitigar varias causas, en estos casos se repite el control, asociado de manera independiente a la causa específica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luis santiago sanandres</author>
  </authors>
  <commentList>
    <comment ref="A6" authorId="0" shapeId="0" xr:uid="{E0F68920-1C03-4F24-B0BB-E8BD624C5294}">
      <text>
        <r>
          <rPr>
            <sz val="9"/>
            <color indexed="81"/>
            <rFont val="Tahoma"/>
            <family val="2"/>
          </rPr>
          <t xml:space="preserve">Determine los factores que afectan positiva o negativamente el cumplimiento de la misión y los objetivos del proceso, teniendo en cuenta las condiciones en que se desenvuelve. </t>
        </r>
      </text>
    </comment>
    <comment ref="F7" authorId="1" shapeId="0" xr:uid="{444B8491-4835-4F15-95B5-CDF7613BC0CB}">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xml:space="preserve"> No se debe eliminar la primera fila del grupo de causas del riesgo, debido que esto elimina la formulación del riesgo.</t>
        </r>
      </text>
    </comment>
    <comment ref="W7" authorId="2" shapeId="0" xr:uid="{AA316E9A-7258-4614-A3DC-1B366837DECA}">
      <text>
        <r>
          <rPr>
            <sz val="9"/>
            <color indexed="81"/>
            <rFont val="Tahoma"/>
            <family val="2"/>
          </rPr>
          <t>Consigne el resultado del monitoreo o revisión al cumplimiento de la acción</t>
        </r>
      </text>
    </comment>
    <comment ref="X7" authorId="2" shapeId="0" xr:uid="{EF881901-303E-409B-8892-967CB9DC060E}">
      <text>
        <r>
          <rPr>
            <sz val="9"/>
            <color indexed="81"/>
            <rFont val="Tahoma"/>
            <family val="2"/>
          </rPr>
          <t>Indique el porcentaje de avance en el  cumplimiento de la acción</t>
        </r>
      </text>
    </comment>
    <comment ref="Y7" authorId="2" shapeId="0" xr:uid="{70B34180-25EE-4B38-99FB-47CE798B3B30}">
      <text>
        <r>
          <rPr>
            <sz val="9"/>
            <color indexed="81"/>
            <rFont val="Tahoma"/>
            <family val="2"/>
          </rPr>
          <t>Relacione el seguimiento o la verificación en el cumplimiento de la acción y la efectividad de los controles</t>
        </r>
      </text>
    </comment>
    <comment ref="Z7" authorId="2" shapeId="0" xr:uid="{E248FF50-B855-482C-AB8A-65EF68663D7C}">
      <text>
        <r>
          <rPr>
            <sz val="9"/>
            <color indexed="81"/>
            <rFont val="Tahoma"/>
            <family val="2"/>
          </rPr>
          <t xml:space="preserve">Determine el estado del riesgo, de acuerdo con la verificación efectuada
</t>
        </r>
      </text>
    </comment>
    <comment ref="AA7" authorId="2" shapeId="0" xr:uid="{514E2AA8-3DE6-4EBF-977A-3CFCBE9BFFD7}">
      <text>
        <r>
          <rPr>
            <sz val="9"/>
            <color indexed="81"/>
            <rFont val="Tahoma"/>
            <family val="2"/>
          </rPr>
          <t>Relaciona aclaraciones adicionales sobre el seguimiento, en el evento de ser necesario</t>
        </r>
      </text>
    </comment>
    <comment ref="K8" authorId="1" shapeId="0" xr:uid="{501FBF69-6360-4E75-AF77-9E3A40474C11}">
      <text>
        <r>
          <rPr>
            <sz val="9"/>
            <color indexed="81"/>
            <rFont val="Tahoma"/>
            <family val="2"/>
          </rPr>
          <t>Un control puede ser tan eficiente que ayude a mitigar varias causas, en estos casos se repite el control, asociado de manera independiente a la causa específica</t>
        </r>
      </text>
    </comment>
    <comment ref="N8" authorId="3" shapeId="0" xr:uid="{1FAE3364-DA5A-455E-9B94-D8202D5F96ED}">
      <text>
        <r>
          <rPr>
            <sz val="9"/>
            <color indexed="81"/>
            <rFont val="Tahoma"/>
            <family val="2"/>
          </rPr>
          <t>Para los riesgos de corrupción
únicamente hay disminución de probabilidad. Es decir, para el impacto no opera el desplazamiento</t>
        </r>
        <r>
          <rPr>
            <b/>
            <sz val="9"/>
            <color indexed="81"/>
            <rFont val="Tahoma"/>
            <family val="2"/>
          </rPr>
          <t xml:space="preserve">.
</t>
        </r>
      </text>
    </comment>
    <comment ref="R8" authorId="1" shapeId="0" xr:uid="{D3F294F6-E0D5-4F8F-B136-D9C5096D5FD1}">
      <text>
        <r>
          <rPr>
            <sz val="9"/>
            <color indexed="81"/>
            <rFont val="Tahoma"/>
            <family val="2"/>
          </rPr>
          <t>Se formulan los indicadores claves del riesgo que permitan monitorear el cumplimiento (eficacia) e impacto (efectividad) de las actividades de control, siempre y cuando conduzcan a la toma de decisiones (por riesgo identificado).</t>
        </r>
      </text>
    </comment>
    <comment ref="I9" authorId="3" shapeId="0" xr:uid="{B7468170-A679-4654-ADC5-B4C29A7520D3}">
      <text>
        <r>
          <rPr>
            <sz val="9"/>
            <color indexed="81"/>
            <rFont val="Tahoma"/>
            <family val="2"/>
          </rPr>
          <t xml:space="preserve">Para Riesgo de Corrupción el impacto se debe calcular con la tabla No 5. El menor impacto es 3
</t>
        </r>
      </text>
    </comment>
    <comment ref="J9" authorId="2" shapeId="0" xr:uid="{0F0DB57E-6087-45C9-9605-CAAF3F5A6F8A}">
      <text>
        <r>
          <rPr>
            <sz val="9"/>
            <color indexed="81"/>
            <rFont val="Tahoma"/>
            <family val="2"/>
          </rPr>
          <t xml:space="preserve">Cálculo automático
</t>
        </r>
      </text>
    </comment>
    <comment ref="O9" authorId="2" shapeId="0" xr:uid="{8D447173-F991-4159-A039-98659091DB66}">
      <text>
        <r>
          <rPr>
            <sz val="9"/>
            <color indexed="81"/>
            <rFont val="Tahoma"/>
            <family val="2"/>
          </rPr>
          <t xml:space="preserve">cálculo automático
</t>
        </r>
      </text>
    </comment>
    <comment ref="K13" authorId="1" shapeId="0" xr:uid="{667BD24E-73BA-41A1-B475-D47A530774D1}">
      <text>
        <r>
          <rPr>
            <sz val="9"/>
            <color indexed="81"/>
            <rFont val="Tahoma"/>
            <family val="2"/>
          </rPr>
          <t>Un control puede ser tan eficiente que ayude a mitigar varias causas, en estos casos se repite el control, asociado de manera independiente a la causa específica</t>
        </r>
      </text>
    </comment>
    <comment ref="L13" authorId="1" shapeId="0" xr:uid="{987D455F-E482-4F75-BDD0-4C04FBB29296}">
      <text>
        <r>
          <rPr>
            <sz val="9"/>
            <color indexed="81"/>
            <rFont val="Tahoma"/>
            <family val="2"/>
          </rPr>
          <t>Un control puede ser tan eficiente que ayude a mitigar varias causas, en estos casos se repite el control, asociado de manera independiente a la causa específica</t>
        </r>
      </text>
    </comment>
    <comment ref="D41" authorId="4" shapeId="0" xr:uid="{5258DB6A-6E43-451C-975D-48E66C5304E9}">
      <text>
        <r>
          <rPr>
            <b/>
            <sz val="9"/>
            <color indexed="81"/>
            <rFont val="Tahoma"/>
            <family val="2"/>
          </rPr>
          <t xml:space="preserve"> santiago :</t>
        </r>
        <r>
          <rPr>
            <sz val="9"/>
            <color indexed="81"/>
            <rFont val="Tahoma"/>
            <family val="2"/>
          </rPr>
          <t xml:space="preserve">
Que tipo de incidencia? Falta de quorum? Retiro anticipado de la junta? Aclarar un poco más.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LUIS JAIME CAMPOS BELLO</author>
  </authors>
  <commentList>
    <comment ref="A6" authorId="0" shapeId="0" xr:uid="{E9CD1414-E98E-4C7F-A4D3-7B52A23020DF}">
      <text>
        <r>
          <rPr>
            <sz val="9"/>
            <color indexed="81"/>
            <rFont val="Tahoma"/>
            <family val="2"/>
          </rPr>
          <t xml:space="preserve">Determine los factores que afectan positiva o negativamente el cumplimiento de la misión y los objetivos del proceso, teniendo en cuenta las condiciones de seguridad de la información y los activos de información en que se desenvuelve. </t>
        </r>
      </text>
    </comment>
    <comment ref="A7" authorId="1" shapeId="0" xr:uid="{39F354EF-4D29-4FC5-8E31-0C0C35BFB213}">
      <text>
        <r>
          <rPr>
            <sz val="9"/>
            <color indexed="81"/>
            <rFont val="Tahoma"/>
            <family val="2"/>
          </rPr>
          <t xml:space="preserve">Indique aspecto del contexto externo, que  la entidad debe considerar, sin limitarse, los siguientes factores relacionados con el entorno seguridad de la información.
Sí no encuentra la opción digitela  </t>
        </r>
      </text>
    </comment>
    <comment ref="B7" authorId="1" shapeId="0" xr:uid="{505F28F3-4B4A-407A-BCEF-A232FC301C81}">
      <text>
        <r>
          <rPr>
            <sz val="9"/>
            <color indexed="81"/>
            <rFont val="Tahoma"/>
            <family val="2"/>
          </rPr>
          <t xml:space="preserve">Indique aspecto del contexto interno, la entidad debe considerar, sin limitarse, los siguientes factores relacionados con el entorno seguridad de la información.
Sí no encuentra la opción digitela  </t>
        </r>
      </text>
    </comment>
    <comment ref="J7" authorId="1" shapeId="0" xr:uid="{05FDC1B9-8194-4348-85D3-2247B7890ECD}">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No se debe eliminar la primera fila del grupo de causas del riesgo, debido que esto elimina la formulación del riesgo.</t>
        </r>
      </text>
    </comment>
    <comment ref="BE7" authorId="2" shapeId="0" xr:uid="{E1B34C61-9DC1-468B-AF00-5E1E8416BD28}">
      <text>
        <r>
          <rPr>
            <sz val="9"/>
            <color indexed="81"/>
            <rFont val="Tahoma"/>
            <family val="2"/>
          </rPr>
          <t>Consigne el resultado del monitoreo o revisiónal cumplimiento de la acción</t>
        </r>
      </text>
    </comment>
    <comment ref="BF7" authorId="2" shapeId="0" xr:uid="{EF16748C-E0DC-40C5-8B63-8666F7E0E378}">
      <text>
        <r>
          <rPr>
            <sz val="9"/>
            <color indexed="81"/>
            <rFont val="Tahoma"/>
            <family val="2"/>
          </rPr>
          <t>Indique el porcentaje de avance en el  cumplimiento de la acción</t>
        </r>
      </text>
    </comment>
    <comment ref="BG7" authorId="2" shapeId="0" xr:uid="{809151BE-D5F8-4546-AC4C-62D74A4B4A88}">
      <text>
        <r>
          <rPr>
            <sz val="9"/>
            <color indexed="81"/>
            <rFont val="Tahoma"/>
            <family val="2"/>
          </rPr>
          <t>Relacione el seguimiento o la verificación en el cumplimiento de la acción y la efectividad de los controles</t>
        </r>
      </text>
    </comment>
    <comment ref="BH7" authorId="2" shapeId="0" xr:uid="{0702FA55-702D-4373-B784-290C16C00F30}">
      <text>
        <r>
          <rPr>
            <sz val="9"/>
            <color indexed="81"/>
            <rFont val="Tahoma"/>
            <family val="2"/>
          </rPr>
          <t xml:space="preserve">Determine el estado del riesgo, de acuerdo con la verificación efectuada
</t>
        </r>
      </text>
    </comment>
    <comment ref="BI7" authorId="2" shapeId="0" xr:uid="{C59A4FD7-B291-46ED-8915-A9278DCBCD06}">
      <text>
        <r>
          <rPr>
            <sz val="9"/>
            <color indexed="81"/>
            <rFont val="Tahoma"/>
            <family val="2"/>
          </rPr>
          <t>Relaciona aclaraciones adicionales sobre el seguimiento, en el evento de ser necesario</t>
        </r>
      </text>
    </comment>
    <comment ref="O8" authorId="1" shapeId="0" xr:uid="{4BB61081-A596-4030-830E-BC68317FBE31}">
      <text>
        <r>
          <rPr>
            <sz val="9"/>
            <color indexed="81"/>
            <rFont val="Tahoma"/>
            <family val="2"/>
          </rPr>
          <t>Un control puede ser tan eficiente que ayude a mitigar varias causas, en estos casos se repite el control, asociado de manera independiente a la causa específica</t>
        </r>
      </text>
    </comment>
    <comment ref="AM8" authorId="3" shapeId="0" xr:uid="{F343522A-1979-4521-9CC7-86081FB6DD81}">
      <text>
        <r>
          <rPr>
            <sz val="9"/>
            <color indexed="81"/>
            <rFont val="Tahoma"/>
            <family val="2"/>
          </rPr>
          <t>Calculo automático</t>
        </r>
      </text>
    </comment>
    <comment ref="AZ8" authorId="1" shapeId="0" xr:uid="{B65A42A3-39F5-42D0-A740-F7B523EA3739}">
      <text>
        <r>
          <rPr>
            <b/>
            <sz val="9"/>
            <color indexed="81"/>
            <rFont val="Tahoma"/>
            <family val="2"/>
          </rPr>
          <t xml:space="preserve">No </t>
        </r>
        <r>
          <rPr>
            <sz val="9"/>
            <color indexed="81"/>
            <rFont val="Tahoma"/>
            <family val="2"/>
          </rPr>
          <t xml:space="preserve">se definirán indicadores por </t>
        </r>
        <r>
          <rPr>
            <b/>
            <sz val="9"/>
            <color indexed="81"/>
            <rFont val="Tahoma"/>
            <family val="2"/>
          </rPr>
          <t>activo</t>
        </r>
        <r>
          <rPr>
            <sz val="9"/>
            <color indexed="81"/>
            <rFont val="Tahoma"/>
            <family val="2"/>
          </rPr>
          <t xml:space="preserve">, teniendo en cuenta que pueden generarse un sin número de indicadores, definir como mínimo 2 indicadores POR PROCESO:
1 indicador de </t>
        </r>
        <r>
          <rPr>
            <b/>
            <sz val="9"/>
            <color indexed="81"/>
            <rFont val="Tahoma"/>
            <family val="2"/>
          </rPr>
          <t>eficacia</t>
        </r>
        <r>
          <rPr>
            <sz val="9"/>
            <color indexed="81"/>
            <rFont val="Tahoma"/>
            <family val="2"/>
          </rPr>
          <t xml:space="preserve"> que indique el  cumplimiento de las actividades para la gestión del riesgo de seguridad de la información.ej: % controles implementados = (#controles implementados / #controles definidos) x 100
2. Indicador de </t>
        </r>
        <r>
          <rPr>
            <b/>
            <sz val="9"/>
            <color indexed="81"/>
            <rFont val="Tahoma"/>
            <family val="2"/>
          </rPr>
          <t>efectividad</t>
        </r>
        <r>
          <rPr>
            <sz val="9"/>
            <color indexed="81"/>
            <rFont val="Tahoma"/>
            <family val="2"/>
          </rPr>
          <t xml:space="preserve"> para cada riesgo o la suma de todos los riesgos de seguridad de la información. ej: Riesgos materializados de confidencialidad = (# de incidentes que afectaron la confidencialidad de algún activo del proceso)</t>
        </r>
      </text>
    </comment>
    <comment ref="N9" authorId="3" shapeId="0" xr:uid="{5475CF75-88F0-43C5-8BA7-088997D86C66}">
      <text>
        <r>
          <rPr>
            <sz val="9"/>
            <color indexed="81"/>
            <rFont val="Tahoma"/>
            <family val="2"/>
          </rPr>
          <t>Calculo automático</t>
        </r>
      </text>
    </comment>
    <comment ref="AE11" authorId="3" shapeId="0" xr:uid="{DC550B18-AA3B-4A41-9B5B-0327DE6EA7F0}">
      <text>
        <r>
          <rPr>
            <sz val="9"/>
            <color indexed="81"/>
            <rFont val="Tahoma"/>
            <family val="2"/>
          </rPr>
          <t>Si el resultado de las calificaciones en el diseño del control, está por debajo de 96%, se debe establecer un plan de acción que permita tener un control o controles bien diseñados.
Cálculo automático</t>
        </r>
      </text>
    </comment>
    <comment ref="AF11" authorId="3" shapeId="0" xr:uid="{2AB38466-3458-4565-A3D2-B66A50E910F3}">
      <text>
        <r>
          <rPr>
            <sz val="9"/>
            <color indexed="81"/>
            <rFont val="Tahoma"/>
            <family val="2"/>
          </rPr>
          <t>Cálculo automático</t>
        </r>
      </text>
    </comment>
    <comment ref="AH11" authorId="3" shapeId="0" xr:uid="{384BE76D-CE65-47DF-AA69-AB5A7D36CED6}">
      <text>
        <r>
          <rPr>
            <sz val="9"/>
            <color indexed="81"/>
            <rFont val="Tahoma"/>
            <family val="2"/>
          </rPr>
          <t>Calculo automático</t>
        </r>
      </text>
    </comment>
    <comment ref="AJ11" authorId="3" shapeId="0" xr:uid="{11E7C86E-AA22-4152-88C7-90670431766A}">
      <text>
        <r>
          <rPr>
            <sz val="9"/>
            <color indexed="81"/>
            <rFont val="Tahoma"/>
            <family val="2"/>
          </rPr>
          <t>Fuerte:100
Moderado:50
Débil:0</t>
        </r>
      </text>
    </comment>
    <comment ref="AL11" authorId="3" shapeId="0" xr:uid="{287F0B54-2EF3-4AC9-82F7-C5A6AECE6788}">
      <text>
        <r>
          <rPr>
            <sz val="9"/>
            <color indexed="81"/>
            <rFont val="Tahoma"/>
            <family val="2"/>
          </rPr>
          <t xml:space="preserve">Calculo automático
</t>
        </r>
      </text>
    </comment>
    <comment ref="O12" authorId="2" shapeId="0" xr:uid="{6B863F65-51EE-4868-8ADC-A4FCFA7F5721}">
      <text>
        <r>
          <rPr>
            <sz val="9"/>
            <color indexed="81"/>
            <rFont val="Tahoma"/>
            <family val="2"/>
          </rPr>
          <t>Un control puede ser tan eficiente que ayude a mitigar varias causas, en estos casos se repite el control, asociado de manera independiente a la causa específica.
Se tendrá en cuenta la Tabla No.9.</t>
        </r>
      </text>
    </comment>
    <comment ref="P12" authorId="1" shapeId="0" xr:uid="{EB156169-F4EA-4308-B953-53B1A98053D7}">
      <text>
        <r>
          <rPr>
            <sz val="9"/>
            <color indexed="81"/>
            <rFont val="Tahoma"/>
            <family val="2"/>
          </rPr>
          <t>Un control puede ser tan eficiente que ayude a mitigar varias causas, en estos casos se repite el control, asociado de manera independiente a la causa específica.
Se tendrá en cuenta la Tabla No.9.</t>
        </r>
      </text>
    </comment>
    <comment ref="AX12" authorId="2" shapeId="0" xr:uid="{50887413-DE7D-492A-BE9C-0A3FDFCF33A3}">
      <text>
        <r>
          <rPr>
            <sz val="9"/>
            <color indexed="81"/>
            <rFont val="Tahoma"/>
            <family val="2"/>
          </rPr>
          <t xml:space="preserve">Un control puede ser tan eficiente que ayude a mitigar varias causas, en estos casos se repite el control, asociado de manera independiente a la causa específica.
Se tendrá en cuenta la Tabla No.9.
</t>
        </r>
      </text>
    </comment>
    <comment ref="AY12" authorId="4" shapeId="0" xr:uid="{C2E46664-3F8A-4845-83D6-3A6B1CFCE3EC}">
      <text>
        <r>
          <rPr>
            <sz val="9"/>
            <color indexed="81"/>
            <rFont val="Tahoma"/>
            <family val="2"/>
          </rPr>
          <t>Si la actividad/acción deseada no se encuentra en el listado, digitela.
Un control puede ser tan eficiente que ayude a mitigar varias causas, en estos casos se repite el control, asociado de manera independiente a la causa específica. Se tendrá en cuenta la Tabla No.9.</t>
        </r>
      </text>
    </comment>
  </commentList>
</comments>
</file>

<file path=xl/sharedStrings.xml><?xml version="1.0" encoding="utf-8"?>
<sst xmlns="http://schemas.openxmlformats.org/spreadsheetml/2006/main" count="2006" uniqueCount="1001">
  <si>
    <t xml:space="preserve">            </t>
  </si>
  <si>
    <t>MAPA DE RIESGOS DE GESTION 
Vigencia 2024</t>
  </si>
  <si>
    <t>Entidad: CORMAGDALENA</t>
  </si>
  <si>
    <t>Contexto de la organización</t>
  </si>
  <si>
    <t>Identificación del riesgo</t>
  </si>
  <si>
    <t xml:space="preserve">Valoración del Riesgo </t>
  </si>
  <si>
    <t>Monitoreo y Revisión
(Responsable del Proceso)</t>
  </si>
  <si>
    <t>Seguimiento y Verificación
(Oficina de Control Interno)</t>
  </si>
  <si>
    <t>Externo</t>
  </si>
  <si>
    <t>Interno</t>
  </si>
  <si>
    <t>Proceso</t>
  </si>
  <si>
    <t>Descripción del Riesgo</t>
  </si>
  <si>
    <t>Tipo Riesgo</t>
  </si>
  <si>
    <t>Causa</t>
  </si>
  <si>
    <t>Consecuencias</t>
  </si>
  <si>
    <t>Análisis de riesgo</t>
  </si>
  <si>
    <r>
      <t>Evaluación de riesgo</t>
    </r>
    <r>
      <rPr>
        <b/>
        <u/>
        <sz val="10"/>
        <rFont val="Arial"/>
        <family val="2"/>
      </rPr>
      <t xml:space="preserve"> </t>
    </r>
  </si>
  <si>
    <t>Tratamiento de Riesgos</t>
  </si>
  <si>
    <t>Monitoreo Acciones</t>
  </si>
  <si>
    <t>Nivel de avance del Indicador</t>
  </si>
  <si>
    <t>Verificación Acciones adelantadas</t>
  </si>
  <si>
    <t>Estado
A: Abierto
M: Mitigado
MA: Materializado</t>
  </si>
  <si>
    <t>Observaciones</t>
  </si>
  <si>
    <t>Riesgo Inherente</t>
  </si>
  <si>
    <r>
      <t xml:space="preserve">Controles Existentes
</t>
    </r>
    <r>
      <rPr>
        <b/>
        <sz val="8"/>
        <rFont val="Arial"/>
        <family val="2"/>
      </rPr>
      <t xml:space="preserve">Anexo Tabla No. 8 </t>
    </r>
  </si>
  <si>
    <t>Probabilidad</t>
  </si>
  <si>
    <t>Impacto</t>
  </si>
  <si>
    <t>Riesgo Residual</t>
  </si>
  <si>
    <t>Medida de Tratamiento del Riesgo</t>
  </si>
  <si>
    <t>Actividades de Control /
Acciones</t>
  </si>
  <si>
    <t>Indicador</t>
  </si>
  <si>
    <t>Área
Responsable</t>
  </si>
  <si>
    <t>Registro</t>
  </si>
  <si>
    <t>Período de ejecución</t>
  </si>
  <si>
    <t>Zona del riesgo</t>
  </si>
  <si>
    <t>B (baja)</t>
  </si>
  <si>
    <t>Hacer Click aquí para valorar controles</t>
  </si>
  <si>
    <t>M (Moderada)</t>
  </si>
  <si>
    <t>M (moderada)</t>
  </si>
  <si>
    <t>A (alta)</t>
  </si>
  <si>
    <t>Fecha Inicio</t>
  </si>
  <si>
    <t>Fecha Final</t>
  </si>
  <si>
    <t>E (extrema)</t>
  </si>
  <si>
    <t>Tipos de Control</t>
  </si>
  <si>
    <t>Actividades de Control</t>
  </si>
  <si>
    <t>Socioecosistémico</t>
  </si>
  <si>
    <t>Adecuación y conservación de tierras</t>
  </si>
  <si>
    <t>Ocupación indebida de terrenos por parte de terceros.</t>
  </si>
  <si>
    <t>3. Operativo</t>
  </si>
  <si>
    <t xml:space="preserve">Invasión indebida de los terrenos.
Falta de control de las entidades territoriales.
</t>
  </si>
  <si>
    <t>No ejecución de los proyectos.
Detrimento patrimonial.
Re ubicación de personas.
Perdida de recursos</t>
  </si>
  <si>
    <t>Políticas claras aplicadas</t>
  </si>
  <si>
    <t xml:space="preserve">Plan de trabajo para seguimiento a los bienes de uso publico.
Socialización de los proyectos.
</t>
  </si>
  <si>
    <t>Reducir</t>
  </si>
  <si>
    <t>Diseño de plan de trabajo para el seguimiento a los bienes de uso publico.
Gestión y coordinación interinstitucional en el proceso de planeación de proyectos.</t>
  </si>
  <si>
    <t xml:space="preserve">Plan de Trabajo </t>
  </si>
  <si>
    <t>SDSN</t>
  </si>
  <si>
    <t>Plan de trabajo</t>
  </si>
  <si>
    <t>Misional</t>
  </si>
  <si>
    <t>Omisión de la valoración de los costos ambientales  en la implementación y asignación presupuestal correspondiente del proyecto</t>
  </si>
  <si>
    <t xml:space="preserve">Omisión de los costos asociados a los manejos ambientales en la elaboración y presupuestación de los proyectos.
</t>
  </si>
  <si>
    <t>Generación de impactos negativos ambientales
Generación de Sanciones, multas 
Deterioro de la imagen corporativa.
Suspensión de la ejecución de las obras por tramites de permisos ambientales</t>
  </si>
  <si>
    <t>Listas de chequeo</t>
  </si>
  <si>
    <t xml:space="preserve">Circulares 4 de 2008 y  17 y 18 de 2009 del comité de Gestión ambiental.
Acuerdo 45 de 2017  y 52 de 2018 </t>
  </si>
  <si>
    <t xml:space="preserve">Incluir en la planificación y en los presupuestos de cada proyecto los costos y permisos ambientales respectivos, como ítem de pago de forma independiente.
</t>
  </si>
  <si>
    <t># de proyectos con presupuestos con costos ambientales / # Proyectos aprobados</t>
  </si>
  <si>
    <t>Presupuestos con costos ambientales.
Proyectos ambientales</t>
  </si>
  <si>
    <t xml:space="preserve">Cambios morfodinámicos que afectan las variables de diseño.
</t>
  </si>
  <si>
    <t xml:space="preserve">Variación natural de las condiciones  de las hipótesis de diseño
</t>
  </si>
  <si>
    <t>Modificación o imposibilidad de ejecutar la obra.</t>
  </si>
  <si>
    <t>Monitoreo de riesgos</t>
  </si>
  <si>
    <t>Seguimiento a las condiciones originales de diseño del los proyectos.</t>
  </si>
  <si>
    <t>Evitar</t>
  </si>
  <si>
    <t>Visitas tecnicas de seguimiento en obra.</t>
  </si>
  <si>
    <t># de visitas técnicas de seguimiento por proyectos</t>
  </si>
  <si>
    <t>actas de visitas</t>
  </si>
  <si>
    <t>Fallas en la ubicación del proyecto en la etapa de diseño.</t>
  </si>
  <si>
    <t>Levantamiento topográficos errados y/o fallas en su elaboración.
Fallas en los instrumentos utilizados para los levantamientos.</t>
  </si>
  <si>
    <t>Imposibilidad de ejecutar los proyectos.
Perdida de recursos.</t>
  </si>
  <si>
    <t>Informes de gestión</t>
  </si>
  <si>
    <t>Verificación de coordenadas del proyecto en terreno.</t>
  </si>
  <si>
    <t>Visitas técnicas de seguimiento en terreno</t>
  </si>
  <si>
    <t># de visitas técnicas de verificación de coordenadas del proyecto en terreno</t>
  </si>
  <si>
    <t>Actas de visitas</t>
  </si>
  <si>
    <t>Evaluación, seguimiento y control</t>
  </si>
  <si>
    <t>Administración del SIGC</t>
  </si>
  <si>
    <t>Posible desconocimiento de la documentación del Sistema por parte de los funcionarios de la Corporación</t>
  </si>
  <si>
    <t>1. Estratégico</t>
  </si>
  <si>
    <t>Cambios de funcionarios, Cambios en la documentación por mejora del sistema, dificultades de acceso a la documentación, insuficiente acompañamiento y apoyo, falta de compromiso.</t>
  </si>
  <si>
    <t xml:space="preserve">No aplicación de procedimientos y documentos del SIGC
</t>
  </si>
  <si>
    <t>Publicación de Documentación actualizada en Pagina Web y Red Interna, Actividades de divulgación, inducción y reinducción a funcionarios</t>
  </si>
  <si>
    <t xml:space="preserve">Desarrollar actividades de divulgación a funcionarios incluidos contratistas, en Barranquilla, en Oficina de Gestión y Enlace y Seccionales </t>
  </si>
  <si>
    <t xml:space="preserve">Funcionarios y contratistas de apoyo participantes en las actividades de divulgación/ Total de funcionarios </t>
  </si>
  <si>
    <t>OAP</t>
  </si>
  <si>
    <t>Actas de las actividades de divulgación</t>
  </si>
  <si>
    <t>Posible no aplicación adecuada del procedimiento de Control del Producto no Conforme</t>
  </si>
  <si>
    <t>Falta de capacitación, Falta de divulgación, falta de seguimiento, falta de claridad en el procedimiento</t>
  </si>
  <si>
    <t>Falta de control en el Producto no Conforme, entrega de Producto no Conforme.</t>
  </si>
  <si>
    <t>Procedimiento de Producto no Conforme.</t>
  </si>
  <si>
    <t>Revisar y ajustar Matriz de Salidas No Conformes, divulgar a funcionarios responsables</t>
  </si>
  <si>
    <t>Aprobación de Salidas No Conformes</t>
  </si>
  <si>
    <t>Registros de la aprobación de las salidas no conformes</t>
  </si>
  <si>
    <t>Estratégicos</t>
  </si>
  <si>
    <t>Fallas en la identificación e implementación de acciones de mejoramiento del SIGC</t>
  </si>
  <si>
    <t>Ausencia de personal idóneo.
Falta de liderazgo para llevar acabo las acciones de mejoramiento.
La ausencia de un plan de trabajo estructurado para llevar acabo las acciones de mejoramiento del sistema.</t>
  </si>
  <si>
    <t>Procesos y procedimientos del SIGC desactualizados.
Desconocimientos del SIGC por parte de los funcionarios y contratistas de la corporación.
Posibles hallazgos de los entes de control.
Sanciones.</t>
  </si>
  <si>
    <t>Personal capacitado</t>
  </si>
  <si>
    <t xml:space="preserve">Tener un administrador del SIGC.
Plan de trabajo estructurado, incluyendo las socialización periódica del SIGC.
</t>
  </si>
  <si>
    <t xml:space="preserve">Realizar plan de trabajo.
Nombrar por parte de la Dirección Ejecutiva el responsable y administrador del SIGC.
</t>
  </si>
  <si>
    <t>% de cumplimiento del plan de trabajo implementado</t>
  </si>
  <si>
    <t>Evidencia del cumplimiento del Plan de Trabajo.</t>
  </si>
  <si>
    <t>Posible no planificación y gestión de cambios al SIGC</t>
  </si>
  <si>
    <t>Falta de apoyo al SIGC, No priorización del SIGC, No desarrollo de Revisiones por la Dirección</t>
  </si>
  <si>
    <t>SIGC desactualizado, Incumplimientos normativos, No renovación de certificación de NTCGP1000, perdida de buena imagen.</t>
  </si>
  <si>
    <t>Procedimiento para la Planificación y Gestión del Cambio al SIGC, Profesionales de Apoyo</t>
  </si>
  <si>
    <t>Realizar Revisiones por la Dirección con mayor frecuencia</t>
  </si>
  <si>
    <t>Numero de Revisiones por la Dirección SIGC por año</t>
  </si>
  <si>
    <t>Evidencia de las revisiones por la Dirección SIGC al año.</t>
  </si>
  <si>
    <t>Legales y reglamentarios</t>
  </si>
  <si>
    <t>Cambios en la normatividad existente que afecten la administración del SIGC.</t>
  </si>
  <si>
    <t>Desconocimiento de actualización de la norma aplicable.
Cambios normativos desde la gestión pública que afecten los procesos y procedimientos de la Corporación.</t>
  </si>
  <si>
    <t>Sanciones.
SIGC desactualizado.
Incumplimientos normativos.
Sistema no avalado por los organismo de auditoria correspondiente</t>
  </si>
  <si>
    <t xml:space="preserve">Actualización permanente del esquema normativo con los entes correspondientes, como el DAFP.
Mesas de trabajo de actualización periódicas a los procesos y procedimientos.
</t>
  </si>
  <si>
    <t>Cronograma anual de programación de mesas de trabajo.
Actualización permanente al normograma corporativo.
Revisar periódicamente los portales de las entidades competentes para expedición de normas de sistemas de gestión.</t>
  </si>
  <si>
    <t>% de cumplimiento del cronograma</t>
  </si>
  <si>
    <t>Actas de mesas de trabajo.
Cronograma Actualizados.</t>
  </si>
  <si>
    <t>Aprovechamiento sostenible y preservación del ambiente, los recursos ictiológicos y demás RNR</t>
  </si>
  <si>
    <t xml:space="preserve">Afectación y/o Perdida de plantaciones forestales.
</t>
  </si>
  <si>
    <t>Cambios de uso de la tierra, cambio en las condiciones productivas y fenómenos climáticos.
Fallas en el manejo operativo de los proyectos.</t>
  </si>
  <si>
    <t>Pérdida de inversiones y de plantaciones forestales
Deterioro de la imagen corporativa
Procesos disciplinarios.</t>
  </si>
  <si>
    <t>Asistencia técnica permanente, Mantenimiento de plantaciones foréstale, recursos disponibles</t>
  </si>
  <si>
    <t>Contracción de personal y /o operador forestal capacitado, gestión de recursos con inversionistas.</t>
  </si>
  <si>
    <t xml:space="preserve">Contratos de obra y asistencia técnica garantizados </t>
  </si>
  <si>
    <t>Minutas de Contratos</t>
  </si>
  <si>
    <t xml:space="preserve">Cumplimiento aceptable del objeto misional de proyectos ambientales y de desarrollo sostenible.
</t>
  </si>
  <si>
    <t>5. Cumplimiento</t>
  </si>
  <si>
    <t xml:space="preserve">Recursos limitados para la ejecución de proyectos ambientales.
</t>
  </si>
  <si>
    <t>Desfinanciación de actividades misionales.
Priorización de algunos proyectos, para maximizar recursos.</t>
  </si>
  <si>
    <t>Seguimiento al plan estratégico y operativo</t>
  </si>
  <si>
    <t>Optimizar, priorizar, hacer eficiente los recursos disponibles.
Gestión de inversionistas</t>
  </si>
  <si>
    <t>Planeación anual estratégico de asignación de recursos y priorización de actividades.</t>
  </si>
  <si>
    <t>80% del ejecución de los Recursos asignados</t>
  </si>
  <si>
    <t>Plan Operativo de la SDSN</t>
  </si>
  <si>
    <t>Baja aceptación social hacia el desarrollo de los proyectos misionales ambientales de la Corporación.</t>
  </si>
  <si>
    <t>2. Imagen</t>
  </si>
  <si>
    <t>Baja socialización y participación en la planificación de los proyectos a ejecutar.</t>
  </si>
  <si>
    <t>Deterioro de la imagen corporativa y conflicto social.
La no ejecución de los proyectos planteados.</t>
  </si>
  <si>
    <t>Procedimientos formales aplicados</t>
  </si>
  <si>
    <t>Socializaciones y desarrollo de procesos participativos en la formulación de proyectos.</t>
  </si>
  <si>
    <t>Conformaciones de mesas de trabajo con las comunidades</t>
  </si>
  <si>
    <t>Socialización previa a iniciación del proyecto</t>
  </si>
  <si>
    <t>Acta de la socialización</t>
  </si>
  <si>
    <t>Atención al ciudadano</t>
  </si>
  <si>
    <t>Incumplimiento respuestas PQR</t>
  </si>
  <si>
    <t xml:space="preserve">Desconocimiento de las normas, Ausencia de gestión por parte del funcionario asignado para la respuesta
</t>
  </si>
  <si>
    <t>Sanciones</t>
  </si>
  <si>
    <t>Sistema de gestión documental aprobado por la corporación
Control Documental</t>
  </si>
  <si>
    <t>Instructivo PRQ
Control documental PQR</t>
  </si>
  <si>
    <t>Respuestas de la Entidad a los peticionarios</t>
  </si>
  <si>
    <t>OAJ</t>
  </si>
  <si>
    <t>Respuestas enviadas</t>
  </si>
  <si>
    <t>La no realización de la audiencia de rendición de cuentas</t>
  </si>
  <si>
    <t>Querer ocultar la gestión de la corporación.
La falta de planeación del ejercicio de la audiencia
Desconocimiento del estatuto anticorrupción</t>
  </si>
  <si>
    <t>sanciones.
Detrimento de la imagen corporativa</t>
  </si>
  <si>
    <t>Planeamiento de la rendición de cuentas.
Dar cumplimiento a la normatividad existente</t>
  </si>
  <si>
    <t>Desarrollar un plan de trabajo para la correcta ejecución de la audiencia publica de rendición de cuentas.</t>
  </si>
  <si>
    <t>% de cumplimiento del plan de trabajo</t>
  </si>
  <si>
    <t>Informe de rendición de cuentas</t>
  </si>
  <si>
    <t xml:space="preserve">No establecer canales de comunicación claros y asequibles a la ciudadanía </t>
  </si>
  <si>
    <t xml:space="preserve">Desconocimiento de la normatividad existente.
Falta de infraestructura y tecnológica en las sedes de la Corporación.
Falta de personal idóneo
</t>
  </si>
  <si>
    <t>Sanciones disciplinarias.
Deterioro de la imagen de la Corporación.
Tutelas por no dar respuesta oportuna a las solicitudes</t>
  </si>
  <si>
    <t>Plan de atención al ciudadano.
Plan anticorrupción y atención al ciudadano</t>
  </si>
  <si>
    <t>Seguimiento a las actividades del plan atención al ciudadano.
Seguimiento al plan anticorrupción y atención al ciudadano</t>
  </si>
  <si>
    <t>% de cumplimiento de los planes</t>
  </si>
  <si>
    <t>Evidencia de cumplimiento de los planes</t>
  </si>
  <si>
    <t>Tecnológicos</t>
  </si>
  <si>
    <t>CIIC</t>
  </si>
  <si>
    <t>No realización del monitoreo hidrológico, hidráulico, sedimentológico y dinámica fluvial del rio</t>
  </si>
  <si>
    <t>No contar con los equipos adecuados para realizar los procesos.
No calibración adecuada de los equipos que se tiene actualmente
Equipos de medición obsoletos</t>
  </si>
  <si>
    <t>No contar con la información técnica veraz para la toma de decisiones.
Seguimiento ineficiente al dragado realizado en las zonas de interés</t>
  </si>
  <si>
    <t>Plan de calibración de equipos de medición.
Plan anual de adquisiciones de equipos requeridos</t>
  </si>
  <si>
    <t>Desarrollar un plan de calibración de los equipos.
Incluir en el plan anual de adquisiciones lo equipos necesarios.</t>
  </si>
  <si>
    <t>% de cumplimiento del plan de calibración.</t>
  </si>
  <si>
    <t>Evidencia del plan de calibración</t>
  </si>
  <si>
    <t>Comunicación</t>
  </si>
  <si>
    <t>Posible falla de incomprensión en el mensaje destinado a los medios masivos que llegará al público en general</t>
  </si>
  <si>
    <r>
      <t xml:space="preserve">Incomprensión en el mensaje por parte del Vocero y/o el Profesional universitario  del área de las comunicaciones.
</t>
    </r>
    <r>
      <rPr>
        <b/>
        <sz val="10"/>
        <rFont val="Arial"/>
        <family val="2"/>
      </rPr>
      <t>Agente Generador: Profesional universitario encargado del área de las comunicaciones.</t>
    </r>
  </si>
  <si>
    <t>Mal manejo en las comunicaciones y perdida de credibilidad en la entidad.</t>
  </si>
  <si>
    <t>Articulación inmediata de corrección ante los diferentes medios para generar una nueva información.</t>
  </si>
  <si>
    <t>Publicación de un nuevo Comunicado donde se haga la aclaración correspondiente al hecho</t>
  </si>
  <si>
    <t>Publicación y emisión de boletines en todos los medios de comunicación masiva.</t>
  </si>
  <si>
    <t>OCOM</t>
  </si>
  <si>
    <t xml:space="preserve">Nuevo comunicado aclarando los hechos. </t>
  </si>
  <si>
    <t xml:space="preserve">Posibles anuncios falsos no soportados y fundamentados de los voceros de la Corporación ante los medios masivos de comunicación </t>
  </si>
  <si>
    <r>
      <t xml:space="preserve">Anuncios sin sustentación y planeación de las respuestas a los medios de comunicación 
</t>
    </r>
    <r>
      <rPr>
        <b/>
        <sz val="11"/>
        <rFont val="Arial"/>
        <family val="2"/>
      </rPr>
      <t>Agente Generador: 
Voceros de la Corporación</t>
    </r>
  </si>
  <si>
    <t>Baja credibilidad del público objetivo ante los proyectos ejecutados por Cormagdalena</t>
  </si>
  <si>
    <t>Concertación de la dirección ejecutiva con el área encargada del anuncio</t>
  </si>
  <si>
    <t>Construcción de mensajes, de acuerdo al cronograma de la ejecución del proyecto</t>
  </si>
  <si>
    <t xml:space="preserve">Número de noticias o publicaciones sin sustento / Número de noticias o publicaciones </t>
  </si>
  <si>
    <t>Noticias publicadas</t>
  </si>
  <si>
    <t xml:space="preserve">Promover contenido ajeno en redes sociales, que no sea de interés o facultades de la entidad </t>
  </si>
  <si>
    <r>
      <t xml:space="preserve">Generación de crisis reputacional de los seguidores de la cuenta oficial
</t>
    </r>
    <r>
      <rPr>
        <b/>
        <sz val="11"/>
        <rFont val="Arial"/>
        <family val="2"/>
      </rPr>
      <t xml:space="preserve">Agente Generador:
Profesional de comunicaciones </t>
    </r>
  </si>
  <si>
    <t xml:space="preserve">Interacción digital de manera negativa </t>
  </si>
  <si>
    <t>Consejo editorial del grupo de comunicaciones</t>
  </si>
  <si>
    <t>Baja</t>
  </si>
  <si>
    <t xml:space="preserve">Aprobación de la parrilla de contenidos de redes sociales por parte del profesional de Comunicaciones </t>
  </si>
  <si>
    <t xml:space="preserve">Interacciones negativas / total de interacciones </t>
  </si>
  <si>
    <t xml:space="preserve">Redes sociales </t>
  </si>
  <si>
    <t xml:space="preserve">Publicaciones en redes sociales  de los colaboradores de la Entidad sobre actividades realizadas con recursos de la Corporación </t>
  </si>
  <si>
    <t xml:space="preserve">Malinterpretaciones por parte de los detractores de Cormagdalena ante posible derroche de recursos </t>
  </si>
  <si>
    <t xml:space="preserve">Baja credibilidad de los seguidores de nuestras redes sociales </t>
  </si>
  <si>
    <t>Difusión a nivel interno del protocolo de confidencialidad y circular sobre los voceros autorizados para entrevistas ante los medios de comunicación</t>
  </si>
  <si>
    <t xml:space="preserve">Recepción y acatamiento de las consecuencias, al no cumplir con el protocolo de confidencialidad de la entidad </t>
  </si>
  <si>
    <t xml:space="preserve">Envío protocolo de confidencialidad </t>
  </si>
  <si>
    <t xml:space="preserve">Documento- Circular </t>
  </si>
  <si>
    <t>Manipulación de los recursos tecnológicos de la corporación para la no correcta ejecución de la comunicación de Cormagdalena</t>
  </si>
  <si>
    <t xml:space="preserve">Fallas en la plataforma tecnológica de la corporación.
Fallas en la seguridad de los sistemas tecnológicos de la Corporación.
Errores humanos.
</t>
  </si>
  <si>
    <t xml:space="preserve">Comunicaciones erróneas.
Perdida de credibilidad e imagen.
</t>
  </si>
  <si>
    <t>Políticas de seguridad de la información.
Hardware y software idóneos</t>
  </si>
  <si>
    <t>Establecer una política y estrategias de seguridad de la información al interior de la Corporación.</t>
  </si>
  <si>
    <t>Política de seguridad informática</t>
  </si>
  <si>
    <t>SG</t>
  </si>
  <si>
    <t>Política de seguridad de la información.</t>
  </si>
  <si>
    <t>Control Interno Disciplinario</t>
  </si>
  <si>
    <t>Posible Acceso Ilegal a Expedientes de Procesos Disciplinarios</t>
  </si>
  <si>
    <t>7. Antijurídico</t>
  </si>
  <si>
    <t>Intereses Personales
Inadecuada Protección de los Expedientes
acceso indebido a disco duro del computador en red.</t>
  </si>
  <si>
    <t xml:space="preserve">Falta Disciplinaria.
Apertura de proceso disciplinario
Sanciones
Pérdida de la Información
</t>
  </si>
  <si>
    <t>Custodia apropiada</t>
  </si>
  <si>
    <t>Los Expedientes se Almacenan en un Archivador bajo Llave
Seguridad del Archivador (chapas independientes)
Plan de Contingencia: Digitalización de los expedientes de procesos disciplinarios, a partir del año 2015</t>
  </si>
  <si>
    <t xml:space="preserve">Adquisición de USB  y puesta en marcha de archivo electrónico fijo </t>
  </si>
  <si>
    <t>% de digitalización  de los expedientes de procesos disciplinarios</t>
  </si>
  <si>
    <t>Expedientes de procesos disciplinarios digitalizados</t>
  </si>
  <si>
    <t>Posibles errores por acción, omisión o extralimitación en las actuaciones disciplinarias por parte del Profesional de Control Interno Disciplinario</t>
  </si>
  <si>
    <t>Intereses Personales, falta de planeación,
Recarga laboral, Desconocimiento de la Norma, No priorización de los temas disciplinarios, miedo a actuar conforme a la ley.</t>
  </si>
  <si>
    <t>Falta Disciplinaria.
Apertura de proceso disciplinario al Profesional de Control Interno Disciplinario y/o al Secretario General y/o Director Ejecutivo</t>
  </si>
  <si>
    <t>Reuniones periódicas con secretaria general para informar las actuaciones y el estado de los procesos Disciplinarios.</t>
  </si>
  <si>
    <t>Realizar actividades de autocontrol en el Proceso, Capacitar al Profesional de Control Interno Disciplinarios sobre el Derecho Disciplinario</t>
  </si>
  <si>
    <t>% Cumplimiento de las adecuaciones</t>
  </si>
  <si>
    <t>Constancia en actas o mediante correo electrónico</t>
  </si>
  <si>
    <t xml:space="preserve">Posible falta de reserva en las actuaciones disciplinarias </t>
  </si>
  <si>
    <t>Falta de Instalaciones adecuadas al proceso.</t>
  </si>
  <si>
    <t>Fácil acceso a la información sobre procesos disciplinarios por parte de terceros.
Violación al derecho de la reserva de la información.
Amenazas.</t>
  </si>
  <si>
    <t>Los Expedientes se Almacenan en un Archivador bajo Llave
Seguridad del Archivador (chapas independientes) Se requiere un espacio independiente para realizar las actuaciones verbales</t>
  </si>
  <si>
    <t>Solicitar un archivador que cuente con mejores medidas de seguridad, donde se puedan conservar los expedientes y tenga doble llave. Necesidad de un espacio independiente</t>
  </si>
  <si>
    <t>Adecuación física</t>
  </si>
  <si>
    <t>Modificaciones en la infraestructura</t>
  </si>
  <si>
    <t>Posible pérdida de documentos electrónicos de procesos disciplinarios</t>
  </si>
  <si>
    <t>Equipos obsoletos o en mal estado</t>
  </si>
  <si>
    <t>Reprocesos, retrasos, desgaste administrativo, errores. No</t>
  </si>
  <si>
    <t>Se creó una plataforma informática (nube) para subir y proteger los archivos en ella.</t>
  </si>
  <si>
    <t>Implementación de USB de gran almacenamiento portátil para hacer backup de los archivos electrónicos en el proceso</t>
  </si>
  <si>
    <t xml:space="preserve">Numero de Back up realizados </t>
  </si>
  <si>
    <t>Expedientes escaneados</t>
  </si>
  <si>
    <t>Posible falta de discrecionalidad en las actuaciones disciplinarias por parte del Profesional de Control Interno Disciplinario</t>
  </si>
  <si>
    <t>Falta de objetividad en las decisiones con ocasión de valoraciones subjetivas por parte del funcionario de la OCID</t>
  </si>
  <si>
    <t>Falta disciplinaria, apertura de proceso disciplinario</t>
  </si>
  <si>
    <t>Se necesita que el funcionario de control interno disciplinario, cuente con un espacio cerrado e individual</t>
  </si>
  <si>
    <t>Revisión de las decisiones a tomar de forma mensual, por parte de la Secretaría General.</t>
  </si>
  <si>
    <t>Reuniones citadas vs. reuniones realizadas</t>
  </si>
  <si>
    <t>Constancias de reunión</t>
  </si>
  <si>
    <t>Control Interno</t>
  </si>
  <si>
    <t xml:space="preserve">Incumplimiento de directrices definidas por la entidad en cuanto a sus funciones.
</t>
  </si>
  <si>
    <t>Desvío de políticas, objetivos y metas establecidos por la Entidad.
Mala implementación de procesos y procedimientos establecidos.
Falta de seguimiento efectivo a la gestión corporativa.</t>
  </si>
  <si>
    <t>Actividades sin control.
Falta de evidencia del desempeño de actividades.
Pérdida de recursos y de confiabilidad.</t>
  </si>
  <si>
    <t>Presentación periódica del enorme de seguimiento a Derechos de Petición y Quejas y Reclamos, cada seis meses.
Auditorias internas para el procesos de gestión corporativa</t>
  </si>
  <si>
    <t>Dar a conocer informe a Director Ejecutivo y Secretaría general. Enviado por correo corporativo.
Resultado de las auditorias internas realizadas.</t>
  </si>
  <si>
    <t># de No conformidades cerradas / # de No conformidades encontradas</t>
  </si>
  <si>
    <t>CI</t>
  </si>
  <si>
    <t>% de informes presentados por CI</t>
  </si>
  <si>
    <t>Información Insuficiente que impide el seguimiento a los planes de mejoramiento</t>
  </si>
  <si>
    <t>Deficiencia de la Información</t>
  </si>
  <si>
    <t>Sanciones por incumplimiento del plan de mejoramiento.</t>
  </si>
  <si>
    <t>Manual Procedimiento de auditorias internas.
Manual Administración de Riesgos.</t>
  </si>
  <si>
    <t>Elaborar y aplicar una metodología de priorización de procesos para auditorias internas</t>
  </si>
  <si>
    <t>Procesos Priorizados / Todos los Procesos</t>
  </si>
  <si>
    <t xml:space="preserve">Informes de auditorias realizadas </t>
  </si>
  <si>
    <t xml:space="preserve">
Deficiencias en la entrega oportuna de información. 
Entrega de información insuficiente, inapropiada que no sustente o evidencie lo solicitado.</t>
  </si>
  <si>
    <t>Falta de seguimiento y aplicación de controles del área.
Deficiencias en la construcción y custodia de los expedientes del área.</t>
  </si>
  <si>
    <t>Investigaciones disciplinarias.
Procesos administrativos sancionatorios PAS.</t>
  </si>
  <si>
    <t>Normas claras y aplicadas</t>
  </si>
  <si>
    <t>Verificación y aplicación de controles en la entrega de la información.
Implementación de la cultura de Autocontrol.</t>
  </si>
  <si>
    <t xml:space="preserve">Fomento de la cultura de autocontrol.
Seguimiento al cumplimiento de procesos y procesamientos.
</t>
  </si>
  <si>
    <t>Total de controles revisados</t>
  </si>
  <si>
    <t xml:space="preserve">informes de seguimiento y revisión de procesos y procedimientos. </t>
  </si>
  <si>
    <t>Seguimiento y Medición tardía de los indicadores de Riesgo.</t>
  </si>
  <si>
    <t>Falta de verificación oportuna de los riesgos de los procesos.</t>
  </si>
  <si>
    <t>Incumplimiento de los objetivos y metas estratégicas propuestas.</t>
  </si>
  <si>
    <t>Realizar verificación Bimestral la matriz de Riesgo de la Entidad.</t>
  </si>
  <si>
    <t xml:space="preserve">Revisar y socializar junto a las Áreas la matriz de riesgo.
</t>
  </si>
  <si>
    <t>Numero total de matrices por área revisadas.</t>
  </si>
  <si>
    <t>Acta de seguimiento y socialización</t>
  </si>
  <si>
    <t>Cambios en la normatividad existente que afecten la gestión de control interno</t>
  </si>
  <si>
    <t xml:space="preserve">Sanciones disciplinarias
</t>
  </si>
  <si>
    <t xml:space="preserve">Actualización permanente del esquema normativo con los entes correspondientes, como el DAFP.
Seguimiento periódico a los procesos y procedimientos.
</t>
  </si>
  <si>
    <t xml:space="preserve">Plan anual de auditorias
</t>
  </si>
  <si>
    <t>% de cumplimiento de plan anual de auditorias</t>
  </si>
  <si>
    <t>Plan anual de auditorias</t>
  </si>
  <si>
    <t>Generación y distribución de energías</t>
  </si>
  <si>
    <t xml:space="preserve">Recursos insuficientes para promover proyectos de generación y distribución de energía </t>
  </si>
  <si>
    <t>No asignación de presupuesto al programa misional "Energía para el desarrollo regional"
Agente Generador: Estado y Entidad</t>
  </si>
  <si>
    <t>Incumplimiento de objetivos misionales</t>
  </si>
  <si>
    <t>Gestión Interinstitucional de Proyectos</t>
  </si>
  <si>
    <t>Estructuración y promoción de proyectos y alianzas estratégicas para acceder a diferentes fuentes de financiación.</t>
  </si>
  <si>
    <t>Recursos asignados a proyectos de generación y distribución de energía</t>
  </si>
  <si>
    <t>SGC</t>
  </si>
  <si>
    <t>Numero de proyectos estructurados</t>
  </si>
  <si>
    <t>Inconformidad de la comunidad en proceso de consulta previa por la socialización de los proyectos y/o ejecución de obras</t>
  </si>
  <si>
    <t>Experiencias en proyectos similares realizados anteriormente</t>
  </si>
  <si>
    <t>Atraso en la ejecución de los proyectos</t>
  </si>
  <si>
    <t>Socialización de los proyectos</t>
  </si>
  <si>
    <t>Socializar los beneficios de los proyectos y el impacto en el desarrollo socio - económico de la comunidad</t>
  </si>
  <si>
    <t>Socializaciones realizadas</t>
  </si>
  <si>
    <t>Informes y soportes de  socializaciones</t>
  </si>
  <si>
    <t>Gestión Comercial y Portuaria</t>
  </si>
  <si>
    <t>Posible suscripción de concesiones sin el total de los requisitos verificados.</t>
  </si>
  <si>
    <t>Falta de Control, No aplicación de procedimientos, Error Humano.
Agente Generador: Funcionarios</t>
  </si>
  <si>
    <t>Sanciones, No conformidades, hallazgos de auditoria de entes de control, procesos disciplinarios, procesos legales.</t>
  </si>
  <si>
    <t>Procedimiento: Solicitud y/o modificaciones de concesiones
portuarias
CRM-21</t>
  </si>
  <si>
    <t>Desarrollar Reinducción del procedimiento.
Capacitación sobre la normatividad portuaria.</t>
  </si>
  <si>
    <t>Actas de Reinducción y/o estudio de la normatividad</t>
  </si>
  <si>
    <t xml:space="preserve">lista de chequeo </t>
  </si>
  <si>
    <t>Posibles demandas por parte de los concesionarios.</t>
  </si>
  <si>
    <t xml:space="preserve">Indebida gestión contractual.
Agente Generador: Funcionarios </t>
  </si>
  <si>
    <t>Perdidas económicas, Sanciones, No conformidades, hallazgos de auditoria de entes de control, procesos disciplinarios, procesos legales.</t>
  </si>
  <si>
    <t>Interventorías, seguimiento contractual</t>
  </si>
  <si>
    <t>Visitas a concesionarios y desarrollo de mesas de trabajo</t>
  </si>
  <si>
    <t>Actas de visitas, actas de mesas de trabajo</t>
  </si>
  <si>
    <t>Gestión Jurídica</t>
  </si>
  <si>
    <t>Contratación</t>
  </si>
  <si>
    <t>No cumplir con los cronogramas establecidos para la contratación</t>
  </si>
  <si>
    <t>Incumplimiento a lo establecido en el plan anual de adquisiciones.
Solicitud de apertura de procesos sin el lleno de los requisitos
Falta de personal idóneo para realizar las tareas de contratación.
Declaratoria de desierto de procesos contractuales
Demoras en los tiempos establecidos para cada procesos contractual</t>
  </si>
  <si>
    <t>Sanciones
Perdida de recursos 
Incumplimiento al plan de acción
Afectación en la misionalidad de la Corporación</t>
  </si>
  <si>
    <t>Establecer requerimientos claros para lleno del requisitos para cada proceso concursal.
Lista de chequeo de los requisitos para cada tipo de proceso contractual</t>
  </si>
  <si>
    <t>Desarrollar una lista de chequeo para cada tipo de proceso contractual</t>
  </si>
  <si>
    <t># procesos programados / # de proceso contratados</t>
  </si>
  <si>
    <t>Procesos programados
Procesos contratados</t>
  </si>
  <si>
    <t>Cambios en la normatividad existente que afecten la gestión de contratación</t>
  </si>
  <si>
    <t>Actualización permanente del esquema normativo con los entes correspondientes, en las leyes de contratación del estado
Seguimiento periódico a los procesos y procedimientos.</t>
  </si>
  <si>
    <t>Seguimiento a periódico (cada tres meses) a las normas existentes</t>
  </si>
  <si>
    <t>Normograma actualizado</t>
  </si>
  <si>
    <t>Evidencia del seguimiento a las normas existentes</t>
  </si>
  <si>
    <t>Gestión de Cartera</t>
  </si>
  <si>
    <t xml:space="preserve">Errores en la liquidación del valor de la obligación y del tipo de interés de mora a aplicar </t>
  </si>
  <si>
    <t>4. Financiero</t>
  </si>
  <si>
    <t>Información errada en el formato de datos básicos del concesiones portuarias y no portuarias.
Mala ampliación en la liquidación de la tasa de interés de mora.
Errores al momento de liquidar la obligación.
Pagos errados en el uso de la hidrobia</t>
  </si>
  <si>
    <t>Recaudos equivocados
Detrimento patrimonial
Sanciones disciplinarias y/o fiscales</t>
  </si>
  <si>
    <t>Formato de datos básicos de concesiones portuarias y no portuarias.
Conciliaciones entre el área de SGC y Tesorería sobre el pago del uso de la hidrobia
Conciliaciones entre el área de SGC y la DIMAR sobre el pago por concepto de fondeo</t>
  </si>
  <si>
    <t>Mesas de trabajo entre la SGC y el área de Tesorería sobre las obligación dinerarias de actividad portuaria y no portuaria, e hidrobia</t>
  </si>
  <si>
    <t>Valor total recaudado / valor proyectado a recaudar</t>
  </si>
  <si>
    <t>Evidencia de las mesas de trabajo.</t>
  </si>
  <si>
    <t>Económicos</t>
  </si>
  <si>
    <t>Empresas que se acojan a ley 550 de 1999</t>
  </si>
  <si>
    <t>Quiebra financiera de las empresas.
Empresas en reestructuración financiera.
Volatilidad de los principales indicadores económicos</t>
  </si>
  <si>
    <t>El no recaudo de las obligaciones que se tiene con la Corporación.
Incumplimiento de las obligación de la Corporación con terceros por no recaudo.
La no ejecución de proyecto de la Entidad</t>
  </si>
  <si>
    <t>Seguimiento a los contratos de concesión</t>
  </si>
  <si>
    <t>Informes de seguimiento periódicos</t>
  </si>
  <si>
    <t>Valor de la cartera no recaudado por empresas que se acojan a la ley 550 / Total de recaudo proyectado en la vigencia</t>
  </si>
  <si>
    <t>Acto administrativo acogiendo ley 550</t>
  </si>
  <si>
    <t>Gestión propiedad, planta y equipo</t>
  </si>
  <si>
    <t xml:space="preserve">Multas y sanciones impuestas por entes de control </t>
  </si>
  <si>
    <t>Desconocimiento del marco aplicable.
No contar con suficiente personal capacitado
Falta de personal</t>
  </si>
  <si>
    <t>Multas y sanciones a la Corporación.</t>
  </si>
  <si>
    <t>Inducción del personal.
Consolidación de un equipo multidisciplinario de trabajo Activos.</t>
  </si>
  <si>
    <t>Plan de capacitaciones e inducciones que tenga planeado el área de Talento Humano.
Generar necesidad en el Ante-proyecto de Presupuesto de la Entidad</t>
  </si>
  <si>
    <t># de Capacitaciones realizadas / # de Capacitaciones Programadas</t>
  </si>
  <si>
    <t>Acta de las Capacitaciones</t>
  </si>
  <si>
    <t>No incluir en el PAA las actividades necesarias para dar cumplimiento a los diferentes objetivos del área.</t>
  </si>
  <si>
    <t xml:space="preserve">
Debilidad en la proyección del presupuesto e insuficiencia presupuestal</t>
  </si>
  <si>
    <t>La falta de recursos para el cumplimiento de los objetivos.</t>
  </si>
  <si>
    <t>Tableros de control</t>
  </si>
  <si>
    <t>Seguimiento a las actividades a través del sistema financiero aprobado por la Entidad</t>
  </si>
  <si>
    <t xml:space="preserve">Seguimiento al Tablero de Control </t>
  </si>
  <si>
    <t># de Actividades realizadas / # de Actividades Programadas</t>
  </si>
  <si>
    <t>Evidencia de las actividades realizadas</t>
  </si>
  <si>
    <t>Supervisión y cierres de contratos</t>
  </si>
  <si>
    <t xml:space="preserve">Fallas en la supervisión que generen el fracaso de proyectos </t>
  </si>
  <si>
    <t>Faltas de control en la ejecución de los proyectos.
Designación de personas no idóneas para la formulación de proyectos</t>
  </si>
  <si>
    <t>Sanciones disciplinarias, fiscales y penales
No correcta ejecución de los proyectos.
Detrimento Patrimonial.
Detrimento de imagen corporativa
Incumplimiento de la misionalidad de la corporación</t>
  </si>
  <si>
    <t>Controles en la ejecución de los proyectos.
Manual de supervisión e interventoría</t>
  </si>
  <si>
    <t>Aplicación del manual de supervisión e interventoría.
Capacitación periódica de los supervisores e interventores de los contratos
Procedimientos de supervisión claros y aplicables</t>
  </si>
  <si>
    <t>Procesos disciplinarios abiertos por mala supervisión de contratos / total de procesos disciplinarios abiertos en la Entidad</t>
  </si>
  <si>
    <t>Expediente de los procesos disciplinarios abiertos</t>
  </si>
  <si>
    <t>Políticos</t>
  </si>
  <si>
    <t>Presiones políticas para adelantar un proyectos sin el debido lleno de requisitos</t>
  </si>
  <si>
    <t>Presiones externas para favorecer la ejecución de un proyecto sin que cumpla con los requisitos técnicos correspondientes</t>
  </si>
  <si>
    <t>Seguimiento efectivo a la supervisión de contratos.
Auditorias por parte de control interno</t>
  </si>
  <si>
    <t>Plan anual de auditorias.
Informes de seguimiento</t>
  </si>
  <si>
    <t># de hallazgos por supervisión indebida de contratos</t>
  </si>
  <si>
    <t xml:space="preserve">Informes de seguimiento
hallazgos identificados </t>
  </si>
  <si>
    <t>Personal</t>
  </si>
  <si>
    <t>Gestión del Talento Humano</t>
  </si>
  <si>
    <t>Posible Selección de Personal no Calificado  de libre nombramiento y remoción - Para los Funcionarios de carrera el riesgo se traslada a la CNSC</t>
  </si>
  <si>
    <t>Intereses Personales.
Valoración errónea de la hoja de vida del aspirante.  
Falta de evidenciar competencias laborales.
Falta de verificación de las experiencias laborales.
Agente Generador: Director Ejecutivo
Profesional de Talento Humano</t>
  </si>
  <si>
    <t xml:space="preserve">Sanciones, Disminución de la eficacia </t>
  </si>
  <si>
    <t>Manual de Funciones y Competencias laborales
Lista de chequeo de requisitos 
Análisis de Hoja de Vida.
Exigir que las Certificaciones de experiencia laboral contengan la descripción de las funciones desarrolladas.</t>
  </si>
  <si>
    <t xml:space="preserve">Continuar con el seguimiento a los controles existentes.
Evaluar las habilidades y competencias.  </t>
  </si>
  <si>
    <t>Candidato seleccionado para el cargo con el 100% de los requisitos solicitados / Numero de candidatos evaluados para el cargo</t>
  </si>
  <si>
    <t>Formato análisis de requisitos</t>
  </si>
  <si>
    <t>Posibilidad dualidad de funciones y competencias entre las áreas</t>
  </si>
  <si>
    <t xml:space="preserve">Obligación estructural no asumida.
Políticas directivas en contravía o ausencia de directrices.
</t>
  </si>
  <si>
    <t>Conflicto entre funcionarios y áreas.  Incumplimiento del objeto misional. Falta de definición de responsables.</t>
  </si>
  <si>
    <t xml:space="preserve">Diseñar un plan de trabajo que permita la revisión y ajuste en el cumplimiento de las funciones por área establecidas en el Acuerdo 109 de 2004, Acuerdo 132 de 2008, Manual Especifico de Funciones y Requisitos.
Plan de Acción.
</t>
  </si>
  <si>
    <t>Establecer y asumir directrices claras sobre las funciones y responsabilidades de cada área.  Reinducción de los funcionarios responsables.</t>
  </si>
  <si>
    <t>Evaluación satisfactoria de la oficina de control interno por áreas ;  Se evalúa con un nivel sobresaliente las áreas de Dirección Ejecutiva, Jurídica, General,  Subdirección  Desarrollo Sostenible y Navegación, Gestión y Enlace.  Con nivel adecuado Planeación e Informática, Subdirección Gestión Comercial y Las Seccionales.
Plan de Acción por áreas</t>
  </si>
  <si>
    <t>Resultados de evaluaciones realizadas</t>
  </si>
  <si>
    <t>Posible incumplimiento con los requisitos normativos por no contar con todos los elementos del Sistema de Gestión en Seguridad y Salud en el trabajo (Decreto 1072 de 2015 Capítulo 6)</t>
  </si>
  <si>
    <t xml:space="preserve">Desconocimiento de la ley, falta de asesoramiento.
</t>
  </si>
  <si>
    <t>Multas, sanciones, detrimento patrimonial, proceso disciplinarios, responsabilidades civiles y penales</t>
  </si>
  <si>
    <t>Proceso de implementación del sistema de gestión en seguridad y salud en el trabajo</t>
  </si>
  <si>
    <t xml:space="preserve">Adopción de estándares y directrices del Sistema de Gestión en Seguridad y salud en el trabajo por parte de la corporación, seguimiento de los resultados a los indicadores y cumplimiento de los planes de acción </t>
  </si>
  <si>
    <t>% Cumplimiento del plan anual de trabajo</t>
  </si>
  <si>
    <t>Plan anual de trabajo</t>
  </si>
  <si>
    <t>Posibles errores en las novedades para el pago de nomina.</t>
  </si>
  <si>
    <t>Errores a la hora de digitar las novedades en el sistema autorizado por la Corporación.
Demora en el envío de los reportes de las novedades de nomina.</t>
  </si>
  <si>
    <t>Sanciones, multas</t>
  </si>
  <si>
    <t>Seguimiento a los tiempos establecidos en le procedimiento de nomina, para el ingreso de novedades</t>
  </si>
  <si>
    <t>Generar reportes, de manera semestral, de comunicación a través de los medios establecidos por la Entidad</t>
  </si>
  <si>
    <t># de comunicaciones emitidas</t>
  </si>
  <si>
    <t>Registro de novedades</t>
  </si>
  <si>
    <t>Cambios en la normatividad existente que afecten la gestión de talento humano</t>
  </si>
  <si>
    <t>Desconocimiento de actualización de la norma aplicable.
Cambios normativos desde la gestión pública que afecten los procesos y procedimientos de la Corporación.
Reestructuraciones por decisiones de gobierno</t>
  </si>
  <si>
    <t>Actualización permanente del esquema normativo con los entes correspondientes, como el DAFP y la Comisión Nacional del Servicio Civil
Seguimiento periódico a los procesos y procedimientos del área.</t>
  </si>
  <si>
    <t>Actualización permanente al normograma corporativo.
Aplicación de los establecido en el Plan Estratégico de Talento Humano.</t>
  </si>
  <si>
    <t>% de avance del plan estratégico del talento humano</t>
  </si>
  <si>
    <t>Evidencias plan estratégico del talento humano</t>
  </si>
  <si>
    <t>Gestión Documental</t>
  </si>
  <si>
    <t>Articular el Programa de Gestión Documental - PGD con el PINAR, el SIC, las TRD, los cuadros de clasificación, Modelo de requisitos para la gestión de documentos electrónicos, Tabla de Control de Acceso y demás instrumentos archivísticos.</t>
  </si>
  <si>
    <t xml:space="preserve">Falta de elaboración de instrumentos archivísticos
</t>
  </si>
  <si>
    <t>Multas, sanciones.</t>
  </si>
  <si>
    <t>Indicadores de gestión</t>
  </si>
  <si>
    <t>Elaboración de los instrumentos archivísticos, aplicación, publicación, capacitación, sensibilización a los funcionarios y contratistas de Cormagdalena.</t>
  </si>
  <si>
    <t xml:space="preserve">Instrumentos archivísticos Plan Institucional de Archivos (PINAR),  Programa de Gestión Documental (PGD), Inventarios documentales, Modelo de requisitos para los archivos electrónicos (MOREQ), Banco Terminológico Tablas de Control de Acceso. </t>
  </si>
  <si>
    <t>Indicador- plan de archivo estructurado e implementado</t>
  </si>
  <si>
    <t>Manuales, Guías y Procesos</t>
  </si>
  <si>
    <t>Cuadros de clasificación, Las Tablas de retención documental - TRD de la Corporación se encuentran desactualizadas No han sido aprobada por un ente regulador.</t>
  </si>
  <si>
    <t>Falta de actualización y/o convalidación de los cuadros de clasificación y tablas de retención documental</t>
  </si>
  <si>
    <t>Multas, sanciones, errores en la aplicación de la gestión documental en la Entidad.</t>
  </si>
  <si>
    <t>Cuadros de clasificación (CCD) y Tablas de Retención Documental (TRD)</t>
  </si>
  <si>
    <t xml:space="preserve">Actualizar e implementar los cuadros de clasificación y Tablas de Retención Documental (TRD) de la Cormagdalena. Presentación y convalidación por el Archivo de General de la Nación. </t>
  </si>
  <si>
    <t>Tablas de retención y cuadro de clasificación</t>
  </si>
  <si>
    <t>La Corporación   no cuenta con Sistema Integrado de Conservación SIC, el cuál garantice los controles sistemáticos y periódicos de las condiciones ambientales.</t>
  </si>
  <si>
    <t>Falta de adecuación física y cumplimiento de la normatividad.</t>
  </si>
  <si>
    <t>Perdida de información, deterioro de la acervo documental y posible bioterio.</t>
  </si>
  <si>
    <t xml:space="preserve">Identificar los factores de riesgo para los soportes documentales, definiendo las estrategias de conservación y preservación a largo plazo.  </t>
  </si>
  <si>
    <t xml:space="preserve">Elaborar y desarrollar un Sistema Integrado de Conservación para el acervo documental de la Corporación. </t>
  </si>
  <si>
    <t>Articular la Política de Cero Papel con el Programa de Gestión Documental y los lineamientos técnicos archivísticos.</t>
  </si>
  <si>
    <t>Falta de sensibilización en la política de Cero Papel.</t>
  </si>
  <si>
    <t>Consumo indiscriminado de papel</t>
  </si>
  <si>
    <t xml:space="preserve">Seguimiento bimestral del consumo de papel en las sedes de  cormagadalena </t>
  </si>
  <si>
    <t>Implementación, capacitación, seguimiento e informes de la política de cero papel en la Corporación .</t>
  </si>
  <si>
    <t>Consumo del periodo actual / consumo de periodo anterior</t>
  </si>
  <si>
    <t>Indicador Cero Papel.</t>
  </si>
  <si>
    <t xml:space="preserve">Posible perdida de documentos. </t>
  </si>
  <si>
    <t>Falta de control documental en la etapa de ejecución</t>
  </si>
  <si>
    <t>.Falta de soportes y demoras al momento de responder solicitudes por entes de control o entes externos/internos.</t>
  </si>
  <si>
    <t xml:space="preserve">Actividades de inducción y capacitación a funcionarios, respecto a la organización de los expedientes de gestión. </t>
  </si>
  <si>
    <t>Desarrollar actividades de capacitación, en Barrancabermeja, en Oficina de Gestión y Enlace y Seccionales, campañas de descongestionamiento en materia archivística, inventarios por dependencia.</t>
  </si>
  <si>
    <t>Seguimiento a expedientes de gestión</t>
  </si>
  <si>
    <t>Numero de capacitaciones desarrolladas durante el semestre</t>
  </si>
  <si>
    <t>Cambios en la normatividad existente que afecten la gestión documental</t>
  </si>
  <si>
    <t xml:space="preserve">Desconocimiento de actualización de la norma aplicable.
Cambios normativos desde la gestión pública que afecten los procesos y procedimientos de la Corporación.
</t>
  </si>
  <si>
    <t>Actualización permanente del esquema normativo con los entes correspondientes, como el DAFP y Archivo Nacional de la Nación
Seguimiento periódico a los procesos y procedimientos del área.</t>
  </si>
  <si>
    <t>Actualización permanente al normograma corporativo.
Aplicación de los establecido en el Plan Estratégico de gestión documental.</t>
  </si>
  <si>
    <t>% de avance del plan estratégico de gestión documental</t>
  </si>
  <si>
    <t>Evidencias plan estratégico de gestión documental</t>
  </si>
  <si>
    <t>Financieros</t>
  </si>
  <si>
    <t>Gestión Financiera</t>
  </si>
  <si>
    <t>Posible falta de oportunidad en el registro de compromisos (RP)</t>
  </si>
  <si>
    <t xml:space="preserve">Falta de tramite oportuno de documentos de perfeccionamiento y legalización de los contratos.
Falta de centralización a la hora de remitir los documentos al área financiera.
</t>
  </si>
  <si>
    <t>Sanciones,
Demora en la ejecución de las Obras,
Demandas,
Perdidas Económicas.</t>
  </si>
  <si>
    <t>Actividades estandarizadas en el SIGC.
Centralizar el envío de documentos, por área, hacia el área financiera.</t>
  </si>
  <si>
    <t>Individualizar responsables.  
Revisión constante del SIGC.</t>
  </si>
  <si>
    <t xml:space="preserve">Contratos registrados / Contratos suscritos </t>
  </si>
  <si>
    <t>Reporte de Sistema</t>
  </si>
  <si>
    <t>Gestión contable</t>
  </si>
  <si>
    <t>Posible causación y/o pago de las cuentas sin el cumplimiento de los requisitos.</t>
  </si>
  <si>
    <t xml:space="preserve">No aplicar lista de chequeo de requisitos legales y establecidos en el contrato para el trámite de la cuenta.
</t>
  </si>
  <si>
    <t>Sanciones
Detrimento de Recursos</t>
  </si>
  <si>
    <t>Aplicación de los controles establecidos en el SIGC.
Aplicación de los requisitos contractuales en la revisión de la cuenta.</t>
  </si>
  <si>
    <t>Lista de Chequeo</t>
  </si>
  <si>
    <t># de cuentas tramitadas y pagadas con todos los requisitos  / # de cuentas presentadas</t>
  </si>
  <si>
    <t># de cuentas tramitadas con el 100% de los requisitos</t>
  </si>
  <si>
    <t>Posible error en el Pago</t>
  </si>
  <si>
    <t xml:space="preserve">Consignación a una cuenta Diferente,
Hacer el pago con recursos diferentes a la fuente presupuestada,
Error en la digitación de la cuenta.
</t>
  </si>
  <si>
    <t>Sanciones Legales y disciplinarias</t>
  </si>
  <si>
    <t>Actividades de Revisión y verificación de los documentos, Clasificación de las Cuentas Bancarias por Fuente 
Establecer el registro del número de la cuenta en la factura o cuenta de cobro,
Formato de solicitud de desembolso diligenciado.</t>
  </si>
  <si>
    <t>Revisión y aplicación permanente de controles. 
Implementación pagos electrónicos</t>
  </si>
  <si>
    <t>Número de errores cometidos</t>
  </si>
  <si>
    <t xml:space="preserve">Pantallazos con errores evidenciados </t>
  </si>
  <si>
    <t>Posible incumplimiento en la presentación de informes del área financiera</t>
  </si>
  <si>
    <t xml:space="preserve">Desconocimiento de la norma, falta de competencia del funcionario, problemas técnicos, falta de compromiso, falta de planificación de actividades.
</t>
  </si>
  <si>
    <t>Sanciones económicas y disciplinarias.
Pérdida de imagen corporativa.</t>
  </si>
  <si>
    <t>Cronograma de presentación de informes. 
Normograma.</t>
  </si>
  <si>
    <t>Actualización permanente sobre normatividad financiera</t>
  </si>
  <si>
    <t># Informes presentados / # de informes obligados a presentar</t>
  </si>
  <si>
    <t>Informes Presentados</t>
  </si>
  <si>
    <t>|</t>
  </si>
  <si>
    <t>Posible incumplimiento de la normatividad</t>
  </si>
  <si>
    <t>Desconocimiento de las normas, desactualización del normograma, cambios en la normatividad
Agente Generador: Funcionarios</t>
  </si>
  <si>
    <t>Socialización de la  normatividad vigente, actualización del normograma, aplicación de los procedimientos</t>
  </si>
  <si>
    <t>Actualización y socialización del manual de contratación, reinducción a funcionarios sobre normas aplicables.</t>
  </si>
  <si>
    <t>Cumplimiento de acciones planteadas</t>
  </si>
  <si>
    <t>Indicadores de cumplimiento de acciones planteadas</t>
  </si>
  <si>
    <t>Desconocimiento de las normas, Ausencia de gestión por parte del funcionario asignado para la respuesta
Agente Generador: Funcionarios</t>
  </si>
  <si>
    <t>Mercurio
Control Documental</t>
  </si>
  <si>
    <t>Incumplimiento en los informes de incumplimiento de las solicitudes de procedimiento administrativo sancionatorio</t>
  </si>
  <si>
    <t>Desconocimiento de la normatividad de los procedimientos administrativos sancionatorios</t>
  </si>
  <si>
    <t>Reprocesos y demoras en el inicio del procedimiento administrativo sancionatorio</t>
  </si>
  <si>
    <t>Flujograma, formatos y listas de chequeo dentro del Sistema de Gestión de Calidad de la Entidad, para el procedimiento administrativo sancionatorio</t>
  </si>
  <si>
    <t>Actualización y socialización del Flujograma, formatos y listas de chequeo dentro del Sistema de Gestión de Calidad de la Entidad, para el procedimiento administrativo sancionatorio.</t>
  </si>
  <si>
    <t>Cumplimiento de acciones planteadas, del Sistema de Gestión de Calidad</t>
  </si>
  <si>
    <t>Sistema de Gestión de Calidad</t>
  </si>
  <si>
    <t>Iniciar procedimientos administrativos sancionatorios, que requieren decisiones desde la gestión contractual para las concesiones, por hechos no imputables ni del riesgo de los concesionarios</t>
  </si>
  <si>
    <t>Falta de decisión en la gestión contractual de las concesiones que tienen dificultad en la ejecución, por hechos no imputables ni del riesgo de los concesionarios</t>
  </si>
  <si>
    <t>Inoperancia de concesiones</t>
  </si>
  <si>
    <t>Actos administrativos tomando decisiones frente a las concesiones con problemas de ejecución, por hechos no imputables ni del riesgo de los concesionarios</t>
  </si>
  <si>
    <t>Inejecución de concesiones, por hechos no imputables ni del riesgo de los concesionarios</t>
  </si>
  <si>
    <t xml:space="preserve">Actos administrativos </t>
  </si>
  <si>
    <t>Cambios en la normatividad existente que afecten la gestión jurídica</t>
  </si>
  <si>
    <t xml:space="preserve">Actualización permanente del normograma corporativo.
Seguimiento periódico a los procesos y procedimientos.
</t>
  </si>
  <si>
    <t xml:space="preserve">
Consulta permanente de cambios normativos y registro actualizado del normograma</t>
  </si>
  <si>
    <t>Normograma de la Corporación</t>
  </si>
  <si>
    <t>imposibilidad de recaudar los valores adeudados.</t>
  </si>
  <si>
    <t>Desconocimiento de los requisitos que deben tener los títulos ejecutivos. Falta de Bienes del deudor.</t>
  </si>
  <si>
    <t>No recaudo</t>
  </si>
  <si>
    <t>Extrema</t>
  </si>
  <si>
    <t xml:space="preserve">Políticas claras aplicadas, </t>
  </si>
  <si>
    <t>Inicio del procedimiento de cobro persuasivo y coactivo</t>
  </si>
  <si>
    <t>Socialización de la Resolución 00311 de 2019. Revisión de los bienes del deudor en cobro persuasivo.</t>
  </si>
  <si>
    <t>Revisión de los títulos ejecutivos y devolución de los mismos.  Inicio del procedimiento coactivo con bienes por embargar</t>
  </si>
  <si>
    <t>comunicaciones</t>
  </si>
  <si>
    <t>Imposibilidad de brindar una defensa oportuna y de calidad a la Corporación.</t>
  </si>
  <si>
    <t>Falta de información por parte de las dependencias de la Corporación.</t>
  </si>
  <si>
    <t>Actuaciones judiciales carentes de sustentos técnicos y pruebas que contrarresten las demandas presentadas contra la Corporación</t>
  </si>
  <si>
    <t>Cumplimiento de los procedimientos y del manual de funciones.</t>
  </si>
  <si>
    <t>Respuestas oportunas por parte de las áreas a cargo.</t>
  </si>
  <si>
    <t>Control de respuesta oportuna.</t>
  </si>
  <si>
    <t>Actuaciones judiciales con soportes de las áreas competentes</t>
  </si>
  <si>
    <t>Incumplimiento de los fallos judiciales.</t>
  </si>
  <si>
    <t>Poca o nula gestión de las dependencias a cargo de las obligaciones otorgadas por la sentencia.</t>
  </si>
  <si>
    <t>Posible declaratoria  de desacato con orden de multa o arresto.</t>
  </si>
  <si>
    <t>Control documental.</t>
  </si>
  <si>
    <t>Seguimiento a cronograma de seguimiento y entrega de fichas de cumplimiento</t>
  </si>
  <si>
    <t>Número de actividades para dar cumplimiento a las providencias judiciales.</t>
  </si>
  <si>
    <t>mesas de trabajo y actividades adelantadas</t>
  </si>
  <si>
    <t>Contratos sin liquidar dentro de los términos de ley</t>
  </si>
  <si>
    <t>Vencimiento de los plazos establecidos en la Ley para realizar la liquidación del contrato.
Demoras en la entrega de la documentación soporte para la liquidación por parte de la dependencia solicitante.
Entrega de Información o documentación incompleta  para realizar la liquidación del contrato.
Oportunidad en el cierre del expediente contractual</t>
  </si>
  <si>
    <t>capacitaciones a supervisores
circular indicando obligaciones y responsabilidades frente a la gestión de liquidación y cierres de expedientes.
Socialización procedimiento de liquidaciones</t>
  </si>
  <si>
    <t># de Contratos liquidados en el trimestre/ Contratos planificados para liquidar en el trimestre</t>
  </si>
  <si>
    <t>Gestión y Enlace</t>
  </si>
  <si>
    <t>Posible falta de control de tiempos, planeación y coordinación en la etapa precontractual para la ejecución de los procesos a cargo de la Oficina de gestión y Enlace dentro de la vigencia fiscal.</t>
  </si>
  <si>
    <t>No tener control de los procesos a cargo de la OGE. Que dichos procesos no se encuentren enmarcados en el plan de la corporación.</t>
  </si>
  <si>
    <t>Procesos desiertos.
 No ejecución de recursos.
Que no cumplan con las necesidades</t>
  </si>
  <si>
    <t>Seguimiento a cronograma</t>
  </si>
  <si>
    <t>Seguimiento periódico a las actividades a cargo de la OGE que se encuentran dentro del Plan de Acción y PAA, de la corporación en conjunto con la OAP.
Seguimiento lista de chequeo Planeación Contractual Vrs Contratación real. (crear y asignar)</t>
  </si>
  <si>
    <t>Llevar a cabo mesas de trabajo mensuales de seguimiento e informes con la Dirección Ejecutiva.</t>
  </si>
  <si>
    <t>Numero de mesas de trabajo realizadas y sus informes/numero de mesas programadas y sus informes</t>
  </si>
  <si>
    <t>OGE</t>
  </si>
  <si>
    <t>Informes de seguimiento y mesas de trabajo.</t>
  </si>
  <si>
    <t>Posible Ausencia de quorum en Asambleas Generales y Juntas Directivas de la Entidad, que afecten la toma de decisiones para el cumplimiento del Plan de Acción y metas institucionales.</t>
  </si>
  <si>
    <t xml:space="preserve">No tener bases de datos actualizadas.
No enviar las citaciones con los tiempos correspondientes. 
</t>
  </si>
  <si>
    <t>No se realice la Asamblea General o Junta Directiva incumpliendo los estatutos de la corporación.</t>
  </si>
  <si>
    <t>Cumplimiento al Decreto 790 de 1995 y la Ley 161 de 1994.
Código de Comercio Art. 422, 424, 426,429.
Reunión de planeación de la Asamblea y Junta.
Fortalecimiento información base de datos.
Refuerzo a comunicaciones, personalizadas y/o medios masivos (regionales).</t>
  </si>
  <si>
    <t>Garantizar la citación por escrito en el tiempo estipulado dentro de los términos correspondientes a los miembros de la Asamblea general y Junta Directiva.
Vía correo electrónico se garantiza la entrega y la lectura con confirmación de correo472.
El envío de correo físico se realiza por correo certificado 472
Seguimiento y confirmación de asistencia a través de los medios disponibles ( correo, WhatsApp, llamadas)</t>
  </si>
  <si>
    <t xml:space="preserve">Número de Juntas programadas / Número de Juntas ejecutadas.
Número de Asambleas programadas / Número de Asambleas ejecutadas </t>
  </si>
  <si>
    <t>Actas de asambleas y juntas directivas</t>
  </si>
  <si>
    <t>Posible Ausencia de recursos  para el cumplimiento de las actividades a cargo de la oficina de Gestión y Enlace.</t>
  </si>
  <si>
    <t>No solicitar presupuesto acorde a las necesidades de la OGE en cada una de las vigencias.
Falencias en la planeación del Plan Anual de Adquisiciones y del presupuesto.</t>
  </si>
  <si>
    <t>No ejecución de necesidades apremiantes de la OGE.</t>
  </si>
  <si>
    <r>
      <t>Identificación de necesidades operativas y de funcionamiento para el desarrollo de las actividades de la OGE</t>
    </r>
    <r>
      <rPr>
        <sz val="10"/>
        <color rgb="FFFF0000"/>
        <rFont val="Arial"/>
        <family val="2"/>
      </rPr>
      <t xml:space="preserve">.
</t>
    </r>
    <r>
      <rPr>
        <sz val="10"/>
        <rFont val="Arial"/>
        <family val="2"/>
      </rPr>
      <t>Presentación de necesidades en el anteproyecto de presupuesto.
Establecer verificación de solicitud de necesidades en el PAA.</t>
    </r>
  </si>
  <si>
    <t>Presentar el programa de necesidades a la OGE en los tiempos correspondientes para ser incluidas en los presupuestos anuales de la corporación.</t>
  </si>
  <si>
    <t>Recursos solicitados/ recursos aprobados.</t>
  </si>
  <si>
    <t>Documento (por verificar): Acta o Resolución con el total de recursos aprobados.</t>
  </si>
  <si>
    <t>Planeación Estratégica</t>
  </si>
  <si>
    <t>No asignación de recursos del Presupuesto General de la Nación para el cumplimiento misional de la corporación</t>
  </si>
  <si>
    <t>Déficit fiscal
Aprobación de recursos insuficientes</t>
  </si>
  <si>
    <t>No ejecución de proyectos misionales de impacto regional
Pérdida de imagen positiva de la Corporación
Sanciones</t>
  </si>
  <si>
    <t xml:space="preserve">Proyectos formulados de manera efectiva en la MGA </t>
  </si>
  <si>
    <t xml:space="preserve">Gestión de la Dirección Ejecutiva con los entes correspondientes para la asignación de recursos.
Proyectos con solidez técnica
Presentación de proyectos ante las entidades competentes en las fechas establecidas para este efecto
</t>
  </si>
  <si>
    <t>Presentación de proyectos ante los entes correspondientes.</t>
  </si>
  <si>
    <t>Presupuesto aprobado / Presupuesto solicitado.</t>
  </si>
  <si>
    <t>Resolución CONFIS aprobación de recursos para la Corporación.
Ante proyecto de presupuesto.</t>
  </si>
  <si>
    <t xml:space="preserve">No reconocimiento como líder institucional sobre el Rio magdalena </t>
  </si>
  <si>
    <t xml:space="preserve">Múltiples entidades que intervienen en el Rio 
Diversidad de intereses por regiones y sectores </t>
  </si>
  <si>
    <t xml:space="preserve">Falta de articulación de las múltiples entidades que intervienen en el Rio  y Fallas en las estrategias que permitan demostrar lo evidente del desarrollo integral generando un retorno mayor de interés común. </t>
  </si>
  <si>
    <t xml:space="preserve">Plan de trabajo para la reforma institucional de Cormagdalena.
</t>
  </si>
  <si>
    <t xml:space="preserve">Ejecución del plan de trabajo para la reforma institucional
Consecución de recursos presupuestales.
Sinergias inter-Institucionales.
Conciliación de actores intervinientes.
</t>
  </si>
  <si>
    <t>Evidencia del cumplimiento del plan de trabajo.</t>
  </si>
  <si>
    <t>Posible discontinuidad en los procesos misionales e incumplimiento de metas corporativas.</t>
  </si>
  <si>
    <t>Cambio de direccionamiento corporativo.
Cambio en los planteamientos de los procesos de la Corporación
Discontinuidad en la planeación estratégica</t>
  </si>
  <si>
    <t xml:space="preserve"> Discontinuidad en las acciones estratégicas de Cormagdalena, debilitando su crecimiento continuo y mejora en los procesos.
Incumplimiento de metas.
Recursos focalizados en pilar misional desatendiendo los demás pilares misiles de la Corporación.</t>
  </si>
  <si>
    <t xml:space="preserve">Plan de Acción que de cumplimiento a la misionalidad corporativa
</t>
  </si>
  <si>
    <t xml:space="preserve">Formulación y ejecución del plan de acción </t>
  </si>
  <si>
    <t xml:space="preserve">Porcentaje de cumplimiento de plan de acción </t>
  </si>
  <si>
    <t xml:space="preserve">Indicadores del plan de acción </t>
  </si>
  <si>
    <t>No ejecución de los proyectos estratégicos de la corporación.</t>
  </si>
  <si>
    <t>Acciones populares que frenen la puesta en marcha de proyectos estratégicos de interés a desarrollar en el Rio.</t>
  </si>
  <si>
    <t>Inconformidad en las comunidades ribereñas</t>
  </si>
  <si>
    <t xml:space="preserve">Mapa de Riesgos de los proyectos de Cormagdalena, de obras o infraestructura con intervención en la jurisdicción de la Corporación.
</t>
  </si>
  <si>
    <t>Compartir</t>
  </si>
  <si>
    <t>Revisión conjunta, entre las áreas formuladoras de proyectos de obras o infraestructura y la OAP, de los proyectos a ejecutar por parte de la corporación.
Seguimiento a la ejecución del proyecto.</t>
  </si>
  <si>
    <t># de proyectos con consulta previa / # de proyectos programados</t>
  </si>
  <si>
    <t>Actas de las consultas previas realizadas.
Proyectos Programados
Mapa de Riesgos de los proyectos programados.</t>
  </si>
  <si>
    <t>No elaboración de los planes institucionales</t>
  </si>
  <si>
    <t>Desconocimiento de la gestión.
Falta de personal idóneo
Falta de directrices claras en la gestión de planeación</t>
  </si>
  <si>
    <t>No contar con un lineamiento claro de dirección
No tener control sobre las acciones de la entidad.
Incumplimiento de las normas establecidas.
Sanciones</t>
  </si>
  <si>
    <t>Identificación de los planes a elaborar.
Elaboración de los planes, en las fechas establecidas.
Seguimiento a lo ejecución de los planes elaborados.</t>
  </si>
  <si>
    <t xml:space="preserve">Cronograma de elaboración de planes institucionales.
Informes periódico de seguimiento a la ejecución de los planes.
</t>
  </si>
  <si>
    <t>% de ejecución de los planes institucionales</t>
  </si>
  <si>
    <t>Informes de seguimiento</t>
  </si>
  <si>
    <t>Recuperación de la Navegación</t>
  </si>
  <si>
    <t xml:space="preserve">Posible falta o insuficiencia de recursos para el mantenimiento del Canal Navegable. </t>
  </si>
  <si>
    <t>Falta de gestión para la optación de recursos por parte de la Corporación.
Falta de proyectos formulados cumpliendo las especificaciones solicitadas en la MGA.</t>
  </si>
  <si>
    <t>Deterioro del Canal Navegable</t>
  </si>
  <si>
    <t>Seguimiento al Plan de Acción.
Proyectos formulados con el total de sus requisitos</t>
  </si>
  <si>
    <t>Seguimiento al Plan de Acción.
Presentación de proyectos con los requisitos MGA.</t>
  </si>
  <si>
    <t># de proyectos presentados con MGA / # de proyectos presentados</t>
  </si>
  <si>
    <t>Proyectos presentados</t>
  </si>
  <si>
    <t>Presentación de fenómenos ENSO.</t>
  </si>
  <si>
    <t xml:space="preserve">Condiciones metereomarinas.
</t>
  </si>
  <si>
    <t>Afectación del servicio de navegación.</t>
  </si>
  <si>
    <t>Apoyo con entidades de monitoreo climático, IDEAM - Instituto de Hidrología, Meteorología y Estudios Ambientales</t>
  </si>
  <si>
    <t>Monitoreo y socialización  del estado del canal navegable y niveles del Río a usuarios del Río Magdalena como medio de transporte de carga</t>
  </si>
  <si>
    <t>Pagina web corporativa actualizada.
Comités de Navegación.
Correo Electrónico</t>
  </si>
  <si>
    <t>Pagina Web Actualizada.
Correo electrónico enviado.</t>
  </si>
  <si>
    <t>Insuficiencia de talento humano para la asistencia a navieros.</t>
  </si>
  <si>
    <t>Ausencia de recursos para contratar personal de apoyo</t>
  </si>
  <si>
    <t>Falta de apoyo y asistencia a navieros y debilidad en el seguimiento y supervisión de los contratos</t>
  </si>
  <si>
    <t>Gestión de Presupuesto para profesionales de apoyo</t>
  </si>
  <si>
    <t>Contratación de personal de apoyo a la asistencia a navieros</t>
  </si>
  <si>
    <t>Contratos celebrados</t>
  </si>
  <si>
    <t>Conflictos sociales que no permita a cormagdalena desarrollar las actividades de mantenimiento del canal navegable de forma oportuna.</t>
  </si>
  <si>
    <t>Acciones sobrevivientes de los contratos.</t>
  </si>
  <si>
    <t>Perdidas económicas por falta del servicio de navegación</t>
  </si>
  <si>
    <t>Generar espacios de dialogo y socialización de los proyectos con las comunidades</t>
  </si>
  <si>
    <t>Gestión de los recursos necesarios para el tratamiento de los conflictos.</t>
  </si>
  <si>
    <t># de conflictos atendidos</t>
  </si>
  <si>
    <t>Actas de las reuniones realizadas.</t>
  </si>
  <si>
    <t>Afectación de la navegación en el canal de Barranquilla a Puerto Salgar por infraestructura que genera cambios morfológicos del canal</t>
  </si>
  <si>
    <t>Deficiencias en el diseño y construcción de diferentes obras, sobre el cauce del Rio Magdalena.</t>
  </si>
  <si>
    <t>Dificultades en la navegación entre  Barranquilla y Puerto Salgar</t>
  </si>
  <si>
    <t>Coordinación con la Subdirección de Gestión Comercial, para estar actualizados de los permisos que se encuentran en tramite.</t>
  </si>
  <si>
    <t xml:space="preserve">Realizar reuniones técnicas con la SGC, liderada por la Subdirección, donde se expongan las características de los proyectos presentados.
</t>
  </si>
  <si>
    <t># de Reuniones técnicas realizadas. Esto depende de los autorización que estén en tramite.</t>
  </si>
  <si>
    <t>Alteración del las condiciones de la navegabilidad del río por restricciones artificiales de caudal</t>
  </si>
  <si>
    <t>Operación de Embalses sobre el casuse del rio Magdalena y sus afluentes.</t>
  </si>
  <si>
    <t>Variación repentina de los niveles del río que generan alteración del servicio de navegación</t>
  </si>
  <si>
    <t>Monitoreo a los niveles en el rio y seguimiento a los volúmenes en embalses.</t>
  </si>
  <si>
    <t>Aceptar</t>
  </si>
  <si>
    <t xml:space="preserve">Monitoreo a los niveles en el rio y seguimiento a los volúmenes en embalses con el equipo SNS.
</t>
  </si>
  <si>
    <t xml:space="preserve">Pagina web corporativa actualizada.
Comités de Navegación.
</t>
  </si>
  <si>
    <t>Pagina Web Actualizada.
Actas de los comités realizados.</t>
  </si>
  <si>
    <t>Posible no prestación del servicio de hidrovía en el canal de acceso al puerto de barranquilla.</t>
  </si>
  <si>
    <t>Fuerte Vientos con presencia de olas de más de 3metros de altura, que no permiten la ejecución de dragados.</t>
  </si>
  <si>
    <t>Demandas a la corporación, por no prestación de servicios de hidrovía.</t>
  </si>
  <si>
    <t>Seguimiento al monitoreo, que realiza la DIMAR, a las condiciones climáticas de la zona.</t>
  </si>
  <si>
    <t xml:space="preserve">Revisión de los reportes realizados por la DIMAR. 
</t>
  </si>
  <si>
    <t>Reportes Revisados</t>
  </si>
  <si>
    <t>Reportes Descargados.</t>
  </si>
  <si>
    <t xml:space="preserve">Posible falta de oportunidad en la toma de decisiones </t>
  </si>
  <si>
    <t>Demoras en la recepción de Informes, Demora en la Consolidación y análisis de la información</t>
  </si>
  <si>
    <t xml:space="preserve">Incumplimiento legal, perdida de oportunidades de razonamiento
</t>
  </si>
  <si>
    <t>Actividades establecidas en el SIGC, normograma. Divulgación del cronograma sobre compromisos adquiridos.</t>
  </si>
  <si>
    <t xml:space="preserve">Aplicar cronograma de planificación del SIGC </t>
  </si>
  <si>
    <t xml:space="preserve">Porcentaje del cumplimiento del cronograma </t>
  </si>
  <si>
    <t>Informe de porcentajes de cumplimiento</t>
  </si>
  <si>
    <t>Posible no ejecución de los comités de la gestión de la calidad</t>
  </si>
  <si>
    <t xml:space="preserve">Falta de Disponibilidad de los Funcionarios, Falta de Información oportuna, No se programan los comités. </t>
  </si>
  <si>
    <t>No conformidades de auditoria</t>
  </si>
  <si>
    <t>Actividades establecidas en el SIGC, video conferencias.</t>
  </si>
  <si>
    <t>Programar las actividades de la revisión por la dirección, comités de la calidad y auditorias internas a principio de cada año de manera articulada.</t>
  </si>
  <si>
    <t xml:space="preserve">Numero de comités desarrollados al año/ Total de comités programados </t>
  </si>
  <si>
    <t>Actas de comités y auditorias realizadas</t>
  </si>
  <si>
    <t>Seguimiento a la Gestión</t>
  </si>
  <si>
    <t>Posible descontrol del inventario de acciones correctivas, acciones preventivas y acciones de mejora en el formato F-PSG-06</t>
  </si>
  <si>
    <t>Fallas en las fechas de radicado y los consecutivos de las acciones, falta de comunicación con el cliente interno</t>
  </si>
  <si>
    <t>Perdida de trazabilidad en el histórico de ACPM, no conformidades de auditoria.</t>
  </si>
  <si>
    <t>El formato F-PSG-06 histórico de acciones correctivas, preventivas y de mejora.</t>
  </si>
  <si>
    <t>Realizar ajuste, solicitar, aprobar e implementar cambios en el formato F-PSG-06 para que controle las fechas de radicado y los consecutivos de las acciones.</t>
  </si>
  <si>
    <t>Numero de acciones cerradas/total acciones radicadas de la vigencia</t>
  </si>
  <si>
    <t>Ajustes realizados al formato F-PSG-06</t>
  </si>
  <si>
    <t xml:space="preserve">Posible ausencia de seguimiento a los planes institucionales </t>
  </si>
  <si>
    <t>Falta de adopción de una metodología de seguimiento</t>
  </si>
  <si>
    <t>No cumplimiento del objeto misional</t>
  </si>
  <si>
    <t>Aplicación de metodología de seguimiento</t>
  </si>
  <si>
    <t>Realizar solicitud de inclusión de la metodología de seguimiento en PEPEC, implementación de herramienta informática para seguimiento a planes institucionales.</t>
  </si>
  <si>
    <t xml:space="preserve">Solicitud aprobada. Herramienta implementada. </t>
  </si>
  <si>
    <t>Modificaciones en la metodología</t>
  </si>
  <si>
    <t>Cambios en la normatividad existente que afecten el seguimiento a la gestión</t>
  </si>
  <si>
    <t>Actualización permanente del esquema normativo con los entes correspondientes.
Seguimiento periódico a los procesos y procedimientos.</t>
  </si>
  <si>
    <t>Hacer seguimiento periódico ( cada tres meses ) a las normas existentes</t>
  </si>
  <si>
    <t># de revisiones a las normas existentes</t>
  </si>
  <si>
    <t>Evidencia de las revisiones realizadas</t>
  </si>
  <si>
    <t>MAPA DE RIESGOS DE CORRUPCIÓN 
Vigencia 2024</t>
  </si>
  <si>
    <t>Favorecimientos económicos en la formulación de los proyectos, para beneficios personales o de terceros.</t>
  </si>
  <si>
    <t>8. Corrupción</t>
  </si>
  <si>
    <t xml:space="preserve">Costos no determinados en la fase de planeación dentro del proyecto.
Sobro costos en las actividades de los proyectos.
Manipulación de las actividades especificas y perfil de los contratistas. </t>
  </si>
  <si>
    <t>Sanciones disciplinarias y económicas.
Deterioro de la imagen de la Corporación.
Perdida de recursos</t>
  </si>
  <si>
    <t>Estudios de mercado.
Solicitud de varias cotizaciones, a precio del año de aprobación, para las actividades a ejecutar en los  proyectos.
Revisión financiera y técnica de las entidades competentes</t>
  </si>
  <si>
    <t>Solicitud de cotización actualizadas al año de aprobación del proyecto
Solicitud de estudios de mercado para el proyecto.
Revisión de los proyectos OCAD, dando cumplimiento a los Acuerdo 45 de 2017 y 52 de 2018</t>
  </si>
  <si>
    <t># de proyectos verificados con el completos de los requisitos / # de proyectos presentados</t>
  </si>
  <si>
    <t>Aprobación de procedimientos de la Corporación, con el fin de favorecer intereses personales o de terceros.</t>
  </si>
  <si>
    <t>No realizar mesas de trabajo periódicas de actualización de los procesos y procedimientos.
No contar con el personal idóneo para administrar el sistema.
Intereses personales o externos.</t>
  </si>
  <si>
    <t>Sanciones.
Procedimientos desactualizados.
Deterioro de la imagen Corporativa</t>
  </si>
  <si>
    <t xml:space="preserve">Plan de trabajo, con el cronograma de mesas de trabajo con las áreas de la Entidad.
</t>
  </si>
  <si>
    <t>Aplicar cronograma diseñado en el Plan de Trabajo</t>
  </si>
  <si>
    <t>Actas de Mesas de Trabajo.
Plan de Trabajo.</t>
  </si>
  <si>
    <t xml:space="preserve">Definir de manera sesgada las necesidades y criterios, de los documentos de contratación, para favorecer intereses a nombre propio o de terceros. </t>
  </si>
  <si>
    <t>Posibles oferta / recibo de dadivas.
Manipulación indebida de los documentos de contratación.</t>
  </si>
  <si>
    <t>Daño en la imagen de la Entidad.
Sanciones disciplinarias y económicas.</t>
  </si>
  <si>
    <t>Segregación de las actividades.
Utilización de pliegos tipo, para no modificar los requerimientos de cada contratación de las necesidades
Elaborar concepto técnico de la necesidad</t>
  </si>
  <si>
    <t xml:space="preserve">Utilizar Pliegos Tipo, adoptados por la entidad, para la contratación de las necesidades del área.
</t>
  </si>
  <si>
    <t># De Procesos de contratación utilizando los pliegos tipo de la Entidad/ # de Procesos contratación.</t>
  </si>
  <si>
    <t>Procesos de Contratación.</t>
  </si>
  <si>
    <t>La no realización de la audiencia de rendición de cuentas, para favorecer intereses personales o de terceros.</t>
  </si>
  <si>
    <t>Manipulación de Información y conceptos técnicos, para favorecer intereses personales o de terceros</t>
  </si>
  <si>
    <t>Manipulación de información de informes o conceptos técnicos por presiones internas o externas.</t>
  </si>
  <si>
    <t>Posibles actos de corrupción dentro de La Corporación.
Sanciones.
Perdida de credibilidad e imagen corporativa</t>
  </si>
  <si>
    <t>Aplicación del Código de Ética y Valores de la entidad.
Banco de datos del área.
Establecer protocolos de seguridad en el banco de datos del área
Actas de confidencialidad para los funcionarios y contratistas a cargo del proyecto.
Control efectivo a la salida de los equipos de CIIC</t>
  </si>
  <si>
    <t>Actas de confidencialidad a los funcionarios y contratistas involucrados en proyectos específicos.
Desarrollar una estrategia de protocolos de seguridad en el banco de datos del área.
Implementar controles de las salidas de los equipos.</t>
  </si>
  <si>
    <t xml:space="preserve">% de cumplimiento de la estrategia.
</t>
  </si>
  <si>
    <t>Actas Firmadas</t>
  </si>
  <si>
    <t>Manipulación en la publicación de noticias u omisión de las mismas, para favorecer intereses propios o de terceros.</t>
  </si>
  <si>
    <t xml:space="preserve">Ineficiencia en el desarrollo de las actividades de la entidad que llevan a la aceptación de promesas o transacciones para publicar u ocultar una información de la Entidad.
Amenazas o dadivas para la publicación o no de comunicados acerca de la Corporación.
</t>
  </si>
  <si>
    <t>Faltas de corrupción y transparencia ante la aceptación de procesos que atenten contra la misionalidad de Cormagdalena.
Sanciones
Perdida de credibilidad e imagen corporativa</t>
  </si>
  <si>
    <t>Moderada</t>
  </si>
  <si>
    <t>Campañas de socialización sobre los hechos que incurran en faltas de corrupción en cuanto a la imagen institucional de la entidad
Establecer estrategias internas de control para la comunicación interna y externa de la Corporación.</t>
  </si>
  <si>
    <t>No aplica para Corrupción</t>
  </si>
  <si>
    <t>Socialización sobre hechos de transparencia en la entidad para informar sobre las consecuencias de dicho riesgo.
Implementación de la estrategia interna de control de comunicación.</t>
  </si>
  <si>
    <t>Cantidad de productos de comunicación sobre transparencia e información sobre las consecuencias del riesgo.</t>
  </si>
  <si>
    <t>Documento, circulares internas, comunicados.</t>
  </si>
  <si>
    <t>Posibles interferencia, con ocasión de satisfacer intereses personales o de terceros,  por acción, omisión o extralimitación en las actuaciones disciplinarias por parte del Profesional de Control Interno Disciplinario.</t>
  </si>
  <si>
    <t xml:space="preserve">Intereses Personales, presiones o amenazas por parte del investigado u operador disciplinario. </t>
  </si>
  <si>
    <t>Falta Disciplinaria.
Apertura de proceso disciplinario al Profesional de Control Interno Disciplinario y/o al Secretario General y/o Director Ejecutivo.</t>
  </si>
  <si>
    <t>Reuniones periódicas con secretaria general para informar las actuaciones y el estado de los procesos Disciplinarios.
Auditorias control interno.
Auditorias entre de control.</t>
  </si>
  <si>
    <t>Capacitar al Profesional de Control Interno Disciplinarios sobre el Derecho Disciplinario.
Informe bimensual sobre el estado de los procesos.
Plan de mejoras de las auditorias realizadas.
Plan de auditoria de Control Interno.
Seguimiento al aplicativo implementado por la Corporación.</t>
  </si>
  <si>
    <t># de procesos aperturados dando cumplimiento al debido proceso / # Procesos aperturados</t>
  </si>
  <si>
    <t>Expediente de los procesos aperturados.
Check-list Ley 734 de 2002.</t>
  </si>
  <si>
    <t>Presunta injerencia del auditado en los procesos de auditoria.</t>
  </si>
  <si>
    <t>Influencia por parte del auditado en el desarrollo de la auditoria.</t>
  </si>
  <si>
    <t xml:space="preserve">Incertidumbre en los resultados de los controles establecidos.
Actos de corrupción.  
Pérdida de recursos y de confiabilidad.
</t>
  </si>
  <si>
    <t xml:space="preserve">Auditorias, seguimiento a los controles.
Revisión de canales de atención ciudadana. </t>
  </si>
  <si>
    <t>Fomento de la cultura de autocontrol.
Seguimiento al cumplimiento de procesos y procesamientos</t>
  </si>
  <si>
    <t>Informes de seguimiento y revisión de procesos y procedimientos.</t>
  </si>
  <si>
    <t>Posibles Amenazas u ofrecimiento de dadivas, encaminadas a impedir el desarrollo de los procesos de auditoria.</t>
  </si>
  <si>
    <t>Intereses personales o externos que afecten el desarrollo de las auditorías.</t>
  </si>
  <si>
    <t>Estudios de Seguridad en conjunto a OAJ y talento humano.
Activar los canales anticorrupción RITA.</t>
  </si>
  <si>
    <t xml:space="preserve">Fomentar capacitaciones al personal actual e inducciones al personal nuevo encaminado a la identificación de posibles actos de corrupción. 
Fomentar Cultura de Autocontrol.
</t>
  </si>
  <si>
    <t>Numero total de personas capacitados / Numero total de personas contratadas</t>
  </si>
  <si>
    <t>Informes de capacitaciones.
Programa de capacitación.
Cronograma de actividades.</t>
  </si>
  <si>
    <t>Solicitud de cotización actualizadas al año de aprobación del proyecto
Solicitud de estudios de mercado para el proyecto.</t>
  </si>
  <si>
    <t>Interpretación de la norma y aplicación de metodologías de cobro legalmente definidas, para beneficio propio o de terceros</t>
  </si>
  <si>
    <t>Debilidad del sector
para el manejo de
información que lleva
al diseño de
directrices de difícil
aplicación</t>
  </si>
  <si>
    <t>Perdidas económicas, sanciones, No conformidades, hallazgos de auditoria de entes de control, procesos disciplinarios, procesos legales.</t>
  </si>
  <si>
    <t>Aplicación exacta de las
normas establecidas a
nivel de métodos de
cobro de
contraprestación</t>
  </si>
  <si>
    <t>Revisión exacta de la
normatividad vigente y
solicitud de aclaración al
Ministerio de Transporte,
sobre directrices que
hagan aplicable los
métodos de cobro
establecidos.
Modificación de la
normatividad aplicable
para evaluación
financiera de proyectos
en el Río Magdalena.</t>
  </si>
  <si>
    <t>Evaluación de la
aplicación de las
normas / Impacto de
aplicación técnica de
los conceptos técnicos
que los fundamentan</t>
  </si>
  <si>
    <t>Lista de chequeo</t>
  </si>
  <si>
    <t>Manipulación de Información técnica confidencial,
durante el desarrollo de los diferentes planes,
programas y proyectos que la entidad genere en el
cumplimiento de su misión, con el fin de favorecer a
terceros y/o así mismo</t>
  </si>
  <si>
    <t>Presiones internas o
externas</t>
  </si>
  <si>
    <t xml:space="preserve">Preventivo: Aplicación
del Código de Ética y
valores de la entidad -
Correctivo: Incorporar al
manual de funciones y
los contratos la clausula
de confidencialidad. </t>
  </si>
  <si>
    <t xml:space="preserve"> Implementar y divulgar
conducto regular sobre el
manejo y divulgación de
información, así como la
socialización del código
Ética.
Incorporara la manual de
funciones y los contratos
la clausula de
confidencialidad. </t>
  </si>
  <si>
    <t>Número de contratos
con clausula de
confidencialidad /
Número de eventos
que se presenten de
divulgación de
información
confidencial</t>
  </si>
  <si>
    <t>Copias contratos firmados con clausulas de confidencialidad</t>
  </si>
  <si>
    <t>Omisión o inoportuna divulgación/publicación de información sobre la gestión institucional y contractual, limitando el conocimiento a la ciudadanía por beneficiar a un particular</t>
  </si>
  <si>
    <t>Falta de la planeación articulada de las comunicaciones
Incumplimiento o desconocimiento de las normas relacionadas con el acceso, publicación y divulgación de la información pública.</t>
  </si>
  <si>
    <t>Reducción de los impactos de la gestión de la entidad 
Perdida de credibilidad por parte de los ciudadanos 
Desconfianza de la ciudadanía frente a la institución
Limitación de la participación ciudadana y entidades privadas en la formulación de proyectos de impacto y estrategias de desarrollo y len los procesos de contratación correspondientes.</t>
  </si>
  <si>
    <t xml:space="preserve">- Manejo de perfiles y usuarios específicos para la publicación de información.
- Backup de la información publicada en los portales de CORMAGDALENA
- Programación de software para la detección de corrupción de información en los portales de CORMAGDALENA .
- Seguimientos Mensuales de publicación de información de acuerdo a lineamientos de la Ley 1712 Transparencia.
</t>
  </si>
  <si>
    <t xml:space="preserve">Diseño de plan de trabajo:
 - Manejo de perfiles y usuarios específicos para la publicación de información.
- Backup de la información publicada en los portales de CORMAGDALENA
- Programación de software para la detección de corrupción de información en los portales de CORMAGDALENA .
- Seguimientos Mensuales de publicación de información de acuerdo a lineamientos de la Ley 1712 Transparencia.
</t>
  </si>
  <si>
    <t>% De Cumplimiento plan de trabajo</t>
  </si>
  <si>
    <t>Evidencia cumplimiento</t>
  </si>
  <si>
    <t>Pérdida, manipulación o alteración intencional de la información y del expediente físico de los procesos contractuales, para beneficio propio o de particulares</t>
  </si>
  <si>
    <t>Debilidad en los controles existentes para el seguimiento efectivo al cumplimiento de los lineamientos de gestión documental de la Entidad</t>
  </si>
  <si>
    <t>Afectación en el desarrollo de los procesos contractuales.</t>
  </si>
  <si>
    <t xml:space="preserve">
Digitalizar los expedientes contractuales en el Aplicativo de Gestión Documental para consulta.
Publicar la información contractual en SECOP.
</t>
  </si>
  <si>
    <t>Adquirir y/o comprar bienes muebles inmuebles o servicios sin el lleno de los requisitos legales y/o técnicos para beneficios propios o de particulares.</t>
  </si>
  <si>
    <t>Deficiencias en la verificación efectuada sobre las necesidades de adquisición y/o compra de bienes muebles, inmuebles o servicios.
No inclusión de las características técnicas correspondientes en los estudios previos y pliego de condiciones de los procesos de adquisición de bienes  muebles inmuebles.</t>
  </si>
  <si>
    <t>Afectación del presupuesto de la entidad.
Incumplimiento de los principios de transparencia, economía y responsabilidad en la contratación estatal.</t>
  </si>
  <si>
    <t>cumplimiento al plan anual de adquisiciones.</t>
  </si>
  <si>
    <t>% cumplimiento plan anual</t>
  </si>
  <si>
    <t>DE</t>
  </si>
  <si>
    <t>Direccionamiento de contratación y/o vinculación en favor de un tercero</t>
  </si>
  <si>
    <t>Tráfico de influencias
Elaboración deficiente de estudios y documentos previos
Pérdida de información, modificación o alteración de las ofertas a evaluar o de los expedientes que soportan los procesos de contratación.</t>
  </si>
  <si>
    <t>Entrega de bienes, servicios o obras sin la calidad necesaria.
Demandas.
Enriquecimiento ilícito de funcionarios y/o contratistas.
Detrimento patrimonial
Apertura de investigaciones disciplinarias, fiscales y/o penales para los servidores de la entidad</t>
  </si>
  <si>
    <t xml:space="preserve">Aplicar los lineamientos y formatos establecidos por la entidad:
- Formatos de estudios previos para todas las modalidades contractuales
- Aprobación del Plan Anual de adquisiciones en Comité de Contratación el cual incluye modalidad y especificaciones del proceso de contratación.
- Actualización Manual de contratación
</t>
  </si>
  <si>
    <t>Manipulación en el valor  de la liquidación de las obligaciones, para favorecer intereses personales o de terceros</t>
  </si>
  <si>
    <t>Presiones internas o externas en la liquidación del valor de la obligación para favorecer a un tercero</t>
  </si>
  <si>
    <t xml:space="preserve">Sanciones económicas y/o disciplinarias
Deterioro de la imagen de la Corporación </t>
  </si>
  <si>
    <t>Conciliaciones entre SGC y Tesorería, con aprobación de los jefes de área</t>
  </si>
  <si>
    <t>Mesas de trabajo entre el área de SGC y Tesorería y posterior aprobación por los jefes de área</t>
  </si>
  <si>
    <t># de procesos disciplinarios abiertos por presunta corrupción en la liquidación de las obligaciones/ # de procesos disciplinarios abiertos en la Corporación</t>
  </si>
  <si>
    <t>Expedientes de los procesos disciplinarios abiertos por presunta corrupción en la liquidación de las obligaciones</t>
  </si>
  <si>
    <t>Uso indebido de los Bienes de la Corporación para favorecer intereses personales o de terceros</t>
  </si>
  <si>
    <t xml:space="preserve">Ausencias de control en los bienes de la Corporación.
Insuficiencia de personal
</t>
  </si>
  <si>
    <t>Perdida de recursos para la Corporación.
Detrimento de imagen corporativa
Sanciones disciplinarias y económicas</t>
  </si>
  <si>
    <t>Control sobre el inventario de la Corporación.</t>
  </si>
  <si>
    <t>Seguimiento al Tablero de Control
Inventarios periódicos en la corporación</t>
  </si>
  <si>
    <t># de Actividades ejecutadas / # de Actividades Programadas</t>
  </si>
  <si>
    <t>Evidencia de las actividades realizadas
Actividades Programadas</t>
  </si>
  <si>
    <t>Presiones políticas para adelantar un proyectos sin el debido lleno de requisitos, para favorecer intereses personales o de terceros</t>
  </si>
  <si>
    <t>Presiones externas o internas para favorecer la ejecución de un proyecto sin que cumpla con los requisitos técnicos correspondientes</t>
  </si>
  <si>
    <t>Posible Selección de Personal no Calificado  de libre nombramiento y remoción - Para los Funcionarios de carrera el riesgo se traslada a la CNSC. Para favorecer intereses personal o de terceros</t>
  </si>
  <si>
    <t>Manipulación de la contratación de personal para favorecer intereses personales  o de terceros.
Contratación de personas sin el perfil adecuado</t>
  </si>
  <si>
    <t>Sanciones, Disminución de la eficacia.
Detrimento de la imagen corporativa.
Posible no cumplimiento de los objetivos de la gestión corporativa.</t>
  </si>
  <si>
    <t>Continuar con el seguimiento a los controles existentes.
Evaluar las habilidades y competencias de los candidatos mediante el análisis riguroso de hoja de vida.
Solicitud de certificados con la descripción de las funciones desarrolladas- 
Fomentar capacitaciones sobre índices de transparencia y anticorrupción</t>
  </si>
  <si>
    <t>La inserción, retiro o perdida de documentos de manera intencional para favorecer terceros.</t>
  </si>
  <si>
    <t xml:space="preserve">Manipulación de documentación de la Corporación con intereses internos y/o externos para favorecer a terceros.
Desvió de investigaciones para favorecer intereses personales o de terceros
</t>
  </si>
  <si>
    <t>Multas, sanciones, perdida de documentos.
Detrimento de la Imagen corporativa</t>
  </si>
  <si>
    <t xml:space="preserve">% de Implementación del plan de archivo </t>
  </si>
  <si>
    <t>Evidencia del cumplimiento del avance del plan de archivo</t>
  </si>
  <si>
    <t>Cobro/Recibo  de dadivas para el tramite de cuentas</t>
  </si>
  <si>
    <t>Falta de controles a la hora del tramite de cuentas</t>
  </si>
  <si>
    <t>Sanciones económicas, disciplinarias, penales.
Desprestigio de la imagen Corporativa.</t>
  </si>
  <si>
    <t>Controles fuertes en los procedimientos del área financiera</t>
  </si>
  <si>
    <t>Niveles de control dentro de los procedimientos que involucren el tramite de pagos</t>
  </si>
  <si>
    <t>Denuncias recibidas</t>
  </si>
  <si>
    <t xml:space="preserve">Direccionamiento de procesos contractuales, para favorecer intereses particulares o de terceros.
</t>
  </si>
  <si>
    <t>Presiones políticas internas o externas
 Estudios previos o de factibilidad superficiales.
Pliegos de condiciones hechos a la medida de una firma en particular. 
- Disposiciones establecidas en los pliegos de condiciones que permiten a los participantes direccionar los procesos hacia un grupo en particular, como la media geométrica.
- Restricción de la participación a través de visitas obligatorias.
- Adendas que cambian condiciones generales del proceso por favorecer a grupos generales del proceso de favorecer a grupos determinados.
Designar supervisores que no cuentan con conocimientos suficientes para desempeñar la función.
Concretar las labores de supervisión de múltiples contratos de personal.
- Contratar con compañías de papel, las cuales son creadas para participar en procesos específicos.</t>
  </si>
  <si>
    <t>Sanciones económicas y disciplinarias.
Deterioro del imagen de la Corporación</t>
  </si>
  <si>
    <t>Estandarizar criterios de selección dependiendo de los objetos a contratar. 
Análisis de carga de trabajos de las personas que pueden ejercer la supervisión de contratos.</t>
  </si>
  <si>
    <t>Diseñar plan de trabajo para realizar propuestas de criterios de selección</t>
  </si>
  <si>
    <t>Evidencia de cumplimiento del plan de trabajo</t>
  </si>
  <si>
    <t>Desarrollar procesos contractuales en la entidad y actos administrativos asociados con la contratación y no publicarlos en el SECOP, para favorecer intereses personales o de terceros</t>
  </si>
  <si>
    <t>No publicar en el SECOP los procesos contractuales que se desarrollen en la entidad.
Desconocimiento de la publicación en el SECOP por parte de las áreas
Falta de control en los procesos a publicar</t>
  </si>
  <si>
    <t>Publicar todos los procedimientos y actos asociados a los procesos de contratación salvo los asuntos expresamente sometidas a reserva.</t>
  </si>
  <si>
    <t>Diseñar plan de trabajo para crear un mecanismo de control que garantice que todos los procesos de contratación sean publicados en el SECOP, excepto aquellos sometidos a reserva</t>
  </si>
  <si>
    <t>No justificar la no entrega de información y/o documentación-No dar respuesta dentro del termino legal a las PQR´S.</t>
  </si>
  <si>
    <t>No dar respuesta dentro del término legal a las PQR´S.
Desconocimiento de los tiempo de respuesta.
Negligencia en las respuestas
No coordinación de las respuestas de las respuestas</t>
  </si>
  <si>
    <t>Atender oportunamente los Derecho de petición presentados a la entidad, así como las quejas y reclamos.</t>
  </si>
  <si>
    <t>Hacer seguimiento a las respuestas de PQR por las áreas intervinientes</t>
  </si>
  <si>
    <t># de PQR atendidas / # de PQR presentadas</t>
  </si>
  <si>
    <t>PQR atendidas</t>
  </si>
  <si>
    <t xml:space="preserve">Demoras en el trámite de cobro coactivo, embargo a cuentas de un tercero que no era parte en el proceso de cobro coactivo y demoras  en el procedimiento de embargo, para favorecer intereses personales o de terceros
	 </t>
  </si>
  <si>
    <t>No se remitieron los documentos dispuestos en la Resolución 163 de 2017
ni la Resolución 311 de 2019, lo que generó realizar más trámites que los requeridos. Errores en el certificado expedido por tesorería.
No hay certeza de la cantidad de procedimiento de cobro coactivo que se han adelantado en los últimos diez años y su búsqueda es muy difícil.
La falta de materiales de papelería.
No existe un aplicativo específico para el procedimiento administrativo de cobro coactivo.
En algunos contratos de concesión el supervisor desconoce las características fácticas y jurídicas del caso y no evidencia que no es posible cobrar la contraprestación; Ello conlleva a la apertura de procedimientos administrativos de cobro coactivo que al embargar las cuentas de terceros se le causa un daño, el cual podrá ser revertido a Cormagdalena.
No revisión por parte del supervisor de los aspectos fácticos y jurídicos de los contratos de concesión que inciden en
 el procedimiento de cobro coactivo</t>
  </si>
  <si>
    <t>Seguimiento efectivo a los procesos de cobro coactivo.
Normatividad interna que contengan los procedimientos claros a seguir.</t>
  </si>
  <si>
    <t>Desarrollar un plan de seguimiento a los procesos de cobro coactivo de la Corporación</t>
  </si>
  <si>
    <t>Urgencia manifiesta inexistente, para favorecer intereses personales o de terceros</t>
  </si>
  <si>
    <t xml:space="preserve">Falta de planeación de los procesos.
Presiones políticas para favorecer un procesos de contratación.
Falta de seguimiento a los contratos de obra.
</t>
  </si>
  <si>
    <t>Seguimiento efectivo a los contratos de obra de la Corporación.
Proyectos incorporados en el plan operativo anual de inversiones y plan anual de adquisiciones</t>
  </si>
  <si>
    <t>Desarrollar un plan de seguimiento a los contratos de obra de la Corporación.
Inclusión de los proyectos en el plan operativo anual de inversiones y plan anual de adquisiciones</t>
  </si>
  <si>
    <t>Evidencia de cumplimiento del plan de trabajo
Plan operativo anual de inversiones
Plan anual de adquisiciones</t>
  </si>
  <si>
    <t>Incidencia, para favorecer toma de decisiones, del quorum de la Junta Directiva en pro de beneficios personales o de terceros.</t>
  </si>
  <si>
    <t>Búsqueda de permanencia en los cargos directivos para la toma de daciones.
Intereses regionales.</t>
  </si>
  <si>
    <t>Toma de decisiones de la Junta de forma sesgada en detrimento del total de las regiones cuyos representantes no asisten a la Junta.</t>
  </si>
  <si>
    <t>Citación a Junta Directiva, dentro de los tiempos y forma establecidos por la ley y en los estatutos.
Monitoreo permanente para garantizar la asistencia de la mayoría de los miembros y el quorum necesario.</t>
  </si>
  <si>
    <t>Confirmación personalizada, de recibo de la citación y participación de la Junta a todos sus miembros, a través de correo electrónico, WhatsApp, llamadas, correo físico.</t>
  </si>
  <si>
    <t>Miembro de Junta asistente/ Total de miembros de Junta
% miembros de junta por cuenca.</t>
  </si>
  <si>
    <t>Actas de Junta</t>
  </si>
  <si>
    <t>No disponer los Estados Financieros a los miembros de la Asamblea, coartando su derecho de inspección, para favorecer intereses personales o de terceros</t>
  </si>
  <si>
    <t xml:space="preserve">Ocultamiento de información financiera, lo cual no permite tomar decisiones acertadas en el manejo de la entidad. </t>
  </si>
  <si>
    <t>Violación de la ley. 
Posible peculado.
Sanciones disciplinarias.
Sanciones penales.
Posible destinación indebida de recursos.
Concusión, cohecho.</t>
  </si>
  <si>
    <t>Cumplimiento a la disposición legal.
Acompañamiento de la Superintendencia de Sociedades.
Disponer de los libros de forma física y virtual.</t>
  </si>
  <si>
    <t>Disponibilidad de la información de los estados financieros previo a la realización de la Asamblea.</t>
  </si>
  <si>
    <t xml:space="preserve">Cumplimiento del deber legal: 
Estados financieros listos para su inspección y envío a los miembros de la Asamblea junto con  la convocatoria a la Asamblea
</t>
  </si>
  <si>
    <t>Constancia de publicación del Informe.
Acta de control de revisión.
Conteo de consultas web</t>
  </si>
  <si>
    <t>Indebida celebración de contratos</t>
  </si>
  <si>
    <t xml:space="preserve">Existencia de interés de beneficiar  a contratistas, en la adjudicación de contratos sin cumplir con los requisitos legales o técnicos.
</t>
  </si>
  <si>
    <t>Impacto reputacional.
Violación de leyes.
Detrimento patrimonial.
Sanciones penal y disciplinaria.</t>
  </si>
  <si>
    <t xml:space="preserve">Disponibilidad de información a entes de control (Interno / Externos).
Controles estrictos en proceso de contratación, verificación de documentación de contratistas.
</t>
  </si>
  <si>
    <t>Informes de Gestión y Evidencias mensuales verificables disponibles para los entes de control internos y externos.</t>
  </si>
  <si>
    <t>Recepción de solicitudes sobre contratación por parte de entes de control  / Resolución de solicitudes de contratación</t>
  </si>
  <si>
    <t>Contratos e informes de gestión a disposición de entes de supervisión.</t>
  </si>
  <si>
    <t xml:space="preserve">Formulación de proyectos para favorecer intereses particulares o de terceros.
</t>
  </si>
  <si>
    <t>Presiones políticas internas o externas.
Intereses particulares.
Cambios en el plan de acción de la Corporación, para favorecer intereses propios o de terceros.
Asignaciones presupuestales indebidas.</t>
  </si>
  <si>
    <t>Sanciones.
Deterioro de la imagen corporativa.
Proyectos sin lleno de requisitos.
Proyectos sin recursos.
Detrimento patrimonial
Incumplimiento misional</t>
  </si>
  <si>
    <t>Banco de proyectos de la Corporación, fortalecido.
Justificaciones técnicas, económicas y jurídicas para cambios en el plan de acción.
Proyectos formulados con el cumplimientos de requisitos técnicos y presupuestales.
Seguimiento efectivo a la ejecución del proyecto</t>
  </si>
  <si>
    <t>Aprobación del banco de proyectos de la Entidad, previa ejecución del proyecto.
Construir el Plan de Acción de manera conjunta con las áreas de la Corporación.
Aprobación del Director Ejecutivo y Jefe OAP de cualquier cambio a presentar en el Plan de Acción.
Informes de Seguimiento periódicos de ejecución de proyectos.</t>
  </si>
  <si>
    <t># de cambios soltados al plan de acción / # de cambios aprobados al plan de acción</t>
  </si>
  <si>
    <t xml:space="preserve">Plan de Acción 
Solicitudes de cambios al plan de acción
Informes de seguimiento
Concepto del banco de proyectos.
Aprobaciones del Director Ejecutivo /  Jefe OAP
</t>
  </si>
  <si>
    <t>No publicación de los planes institucionales  para favorecer intereses particulares o de terceros.</t>
  </si>
  <si>
    <t>Desconocimiento u omisión de la publicación.
Fallas en el seguimiento de los planes a publicar.</t>
  </si>
  <si>
    <t xml:space="preserve">Sanciones disciplinarias.
Deterioro de la imagen corporativa.
Incumplimiento de la normatividad.
Faltas a la ley de transparencia y estatuto anticorrupción.
</t>
  </si>
  <si>
    <t>Identificación de los planes a publicar.
Publicación, en la pagina web de la entidad, de los planes institucionales, en las fechas establecidas.
Seguimiento a la publicación de los planes elaborados.</t>
  </si>
  <si>
    <t xml:space="preserve">Cronograma de publicación de planes institucionales.
Verificación en la pagina Web de la Corporación, de la publicación de los planes institucionales, en las fechas establecidas por la ley.
</t>
  </si>
  <si>
    <t># de planes publicados / # de planes institucionales</t>
  </si>
  <si>
    <t xml:space="preserve">Planes publicados
</t>
  </si>
  <si>
    <t xml:space="preserve">Manipulación de Información y conceptos técnicos, para favorecer intereses personales o de terceros
</t>
  </si>
  <si>
    <t>Aplicación del Código de Ética y Valores de la entidad.
Actas de confidencialidad para los funcionarios y contratistas a cargo del proyecto.</t>
  </si>
  <si>
    <t>Actas de confidencialidad a los funcionarios y contratistas involucrados en proyectos específicos.
Solicitar charla de la Aplicación del Código de Ética y Valores de la Entidad.
Aplicar los protocoles establecidos en la estrategia RITA</t>
  </si>
  <si>
    <t>1 Charla anual.
# de actas de confidencialidad suscritas</t>
  </si>
  <si>
    <t>Acta de Reunión.
Actas de confidencialidad</t>
  </si>
  <si>
    <t>No realizare el seguimiento a la gestión, para favorecer intereses personales o de terceros</t>
  </si>
  <si>
    <t>Negligencia en el seguimiento a la gestión.
Presiones internas o externas para la no realización del seguimiento.
Ocultamiento de información para favorecimiento personal o de terceros</t>
  </si>
  <si>
    <t>Sanciones.
Deterioro de la imagen corporativa</t>
  </si>
  <si>
    <t>Seguimiento bimestrales a la gestión, por medio de la plataforma establecida por la Corporación para este fin.
Avances a los indicadores del tablero estratégico de la corporación.
Informes de seguimiento</t>
  </si>
  <si>
    <t>Desarrollar un plan seguimiento a la gestión.
Convocar reuniones bimestrales con el equipo directivo.
Realizar los informes de seguimiento</t>
  </si>
  <si>
    <t>% de cumplimiento del plan de seguimiento</t>
  </si>
  <si>
    <t>Evidencia del cumplimiento al plan de seguimiento.
Avance del tablero de control estratégico
Informes de seguimiento</t>
  </si>
  <si>
    <t>MAPA DE RIESGOS DE SEGURIDAD DE LA INFORMACIÓN
Vigencia 2024</t>
  </si>
  <si>
    <t>Externo
Seguridad Información</t>
  </si>
  <si>
    <t>Interno
Seguridad Información</t>
  </si>
  <si>
    <t>Tipo Activo</t>
  </si>
  <si>
    <t xml:space="preserve">Activo(s) de información
</t>
  </si>
  <si>
    <t>Tipo del Riesgo</t>
  </si>
  <si>
    <r>
      <t xml:space="preserve">Amenazas
</t>
    </r>
    <r>
      <rPr>
        <b/>
        <sz val="8"/>
        <rFont val="Arial"/>
        <family val="2"/>
      </rPr>
      <t>Anexo Tabla No 1</t>
    </r>
  </si>
  <si>
    <r>
      <t xml:space="preserve">Causas / Vulnerabilidades
</t>
    </r>
    <r>
      <rPr>
        <b/>
        <sz val="8"/>
        <rFont val="Arial"/>
        <family val="2"/>
      </rPr>
      <t>Anexo Tabla No 2</t>
    </r>
    <r>
      <rPr>
        <b/>
        <sz val="10"/>
        <rFont val="Arial"/>
        <family val="2"/>
      </rPr>
      <t xml:space="preserve">
</t>
    </r>
  </si>
  <si>
    <r>
      <t xml:space="preserve">Controles existentes
</t>
    </r>
    <r>
      <rPr>
        <b/>
        <sz val="8"/>
        <rFont val="Arial"/>
        <family val="2"/>
      </rPr>
      <t xml:space="preserve">Anexo Tabla No. 9 </t>
    </r>
  </si>
  <si>
    <t>ANALISIS Y EVALUACIÓN DEL DISEÑO DEL CONTROL
Anexo Tabla No 10</t>
  </si>
  <si>
    <t>EJECUCIÓN DEL CONTROL</t>
  </si>
  <si>
    <r>
      <t xml:space="preserve">CALIFICACIÓN DE LA SOLIDEZ DE CADA CONTROL
(Resultado de la calificación del diseño + Resultado de la calificación de la ejecución + solidez individual de cada control)
</t>
    </r>
    <r>
      <rPr>
        <b/>
        <sz val="8"/>
        <rFont val="Arial"/>
        <family val="2"/>
      </rPr>
      <t xml:space="preserve">
Anexo Tabla No 13.</t>
    </r>
  </si>
  <si>
    <r>
      <t xml:space="preserve">SOLIDEZ DEL CONJUNTO DE CONTROLES
</t>
    </r>
    <r>
      <rPr>
        <b/>
        <sz val="8"/>
        <rFont val="Arial"/>
        <family val="2"/>
      </rPr>
      <t>Anexo Tabla No 14.</t>
    </r>
  </si>
  <si>
    <t>CONTROLES AYUDAN A DISMINUIR LA PROBABILIDAD</t>
  </si>
  <si>
    <t>CONTROLES AYUDAN A DISMINUIR IMPACTO</t>
  </si>
  <si>
    <r>
      <t xml:space="preserve">RESULTADOS DE LOS DESPLAZAMIENTOS DE LA PROBABILIDAD Y DEL IMPACTO DE LOS RIESGOS 
</t>
    </r>
    <r>
      <rPr>
        <b/>
        <sz val="8"/>
        <rFont val="Arial"/>
        <family val="2"/>
      </rPr>
      <t>Anexo Tabla No 15.</t>
    </r>
    <r>
      <rPr>
        <b/>
        <sz val="10"/>
        <rFont val="Arial"/>
        <family val="2"/>
      </rPr>
      <t xml:space="preserve">
</t>
    </r>
  </si>
  <si>
    <t>Medida de Tratamiento</t>
  </si>
  <si>
    <r>
      <t>Actividades de control 
(</t>
    </r>
    <r>
      <rPr>
        <sz val="10"/>
        <rFont val="Arial"/>
        <family val="2"/>
      </rPr>
      <t>E</t>
    </r>
    <r>
      <rPr>
        <b/>
        <sz val="10"/>
        <rFont val="Arial"/>
        <family val="2"/>
      </rPr>
      <t xml:space="preserve">stas se orientan a prevenir y detectar la materización de los riesgos)
</t>
    </r>
    <r>
      <rPr>
        <b/>
        <sz val="8"/>
        <rFont val="Arial"/>
        <family val="2"/>
      </rPr>
      <t xml:space="preserve">Anexo Tabla No. 9 </t>
    </r>
  </si>
  <si>
    <t>1. Resposable</t>
  </si>
  <si>
    <t>campo a ocultar</t>
  </si>
  <si>
    <t>2. Periodicidad</t>
  </si>
  <si>
    <t>3. Proposito</t>
  </si>
  <si>
    <t>4. Cómo se realiza la actividad de control</t>
  </si>
  <si>
    <t>5. Qué pasa con las observaciones y desviaciones</t>
  </si>
  <si>
    <t>6. Evidencia de la ejecución del control</t>
  </si>
  <si>
    <t>Campo oculto</t>
  </si>
  <si>
    <r>
      <t xml:space="preserve">Resultados del diseño del control
</t>
    </r>
    <r>
      <rPr>
        <b/>
        <sz val="8"/>
        <rFont val="Arial"/>
        <family val="2"/>
      </rPr>
      <t>Anexo Tabla No 11</t>
    </r>
  </si>
  <si>
    <r>
      <t xml:space="preserve">Resultado de la ejecución del control
</t>
    </r>
    <r>
      <rPr>
        <b/>
        <sz val="8"/>
        <rFont val="Arial"/>
        <family val="2"/>
      </rPr>
      <t>Anexo.Tabla No 12</t>
    </r>
  </si>
  <si>
    <t># de columnas en la matriz de riesgo que se desplaza en el eje de la probabilidad</t>
  </si>
  <si>
    <t># de columnas en la matriz de riesgo que se desplaza en el eje de impacto</t>
  </si>
  <si>
    <t>¿Existe un responsable asignado a la ejecución del control?</t>
  </si>
  <si>
    <t xml:space="preserve"> ¿El responsable tiene la autoridad y adecuada segregación de funciones en la ejecución del control?</t>
  </si>
  <si>
    <t xml:space="preserve">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</si>
  <si>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</si>
  <si>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</si>
  <si>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</si>
  <si>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</si>
  <si>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Peso de la Evaluación del Diseño del Control</t>
  </si>
  <si>
    <t>Resultado de la calificación del diseño del control</t>
  </si>
  <si>
    <t>El control se ejecuta de manera consistente por parte del responsable</t>
  </si>
  <si>
    <t>Rango de calificación de la ejecución del control</t>
  </si>
  <si>
    <t>Solidez Individual de cada control</t>
  </si>
  <si>
    <t>Debe establecer acciones para fortalecer el control SI/NO</t>
  </si>
  <si>
    <t xml:space="preserve">Tipo </t>
  </si>
  <si>
    <t>Amenaza</t>
  </si>
  <si>
    <t xml:space="preserve">Control
</t>
  </si>
  <si>
    <t>Actividades de Control /
 Acciones</t>
  </si>
  <si>
    <t>Clientes, Proveedores que se relacionan con la Entidad</t>
  </si>
  <si>
    <t>Recursos tecnológicos</t>
  </si>
  <si>
    <t>Servicios</t>
  </si>
  <si>
    <t>RED</t>
  </si>
  <si>
    <t>Indisponibilidad de los: Canales (WAN, LAN), Servidores y correo electrónico.</t>
  </si>
  <si>
    <t>Pérdida de disponibilidad</t>
  </si>
  <si>
    <t>Perdida de los servicios esenciales</t>
  </si>
  <si>
    <t>Ausencia de acuerdos de nivel de servicio o  insuficiencia de los mismos</t>
  </si>
  <si>
    <t>Afectación de la operación de los procesos de la entidad que se soportan en infraestructura tecnologica, por indisponibilidad de canales, servidores y correo electrónico.</t>
  </si>
  <si>
    <t>A.17 Aspectos de seguridad de la información de la gestión de continuidad de negocio</t>
  </si>
  <si>
    <t>A.17.1.1 Planificación de la continuidad de la seguridad de la información</t>
  </si>
  <si>
    <t>Asignado</t>
  </si>
  <si>
    <t>Adecuado</t>
  </si>
  <si>
    <t>Oportuna</t>
  </si>
  <si>
    <t>Prevenir</t>
  </si>
  <si>
    <t>Confiable</t>
  </si>
  <si>
    <t>Se investigan y resuelven oportunamente</t>
  </si>
  <si>
    <t>Completa</t>
  </si>
  <si>
    <t>Siempre se ejecuta</t>
  </si>
  <si>
    <t>Fuerte</t>
  </si>
  <si>
    <t>No</t>
  </si>
  <si>
    <t>Directamente</t>
  </si>
  <si>
    <t>Indirectamente</t>
  </si>
  <si>
    <r>
      <rPr>
        <b/>
        <sz val="10"/>
        <rFont val="Arial"/>
        <family val="2"/>
      </rPr>
      <t>Eficacia</t>
    </r>
    <r>
      <rPr>
        <sz val="10"/>
        <rFont val="Arial"/>
        <family val="2"/>
      </rPr>
      <t xml:space="preserve">: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t>
    </r>
    <r>
      <rPr>
        <b/>
        <sz val="10"/>
        <rFont val="Arial"/>
        <family val="2"/>
      </rPr>
      <t>Efectividad</t>
    </r>
    <r>
      <rPr>
        <sz val="10"/>
        <rFont val="Arial"/>
        <family val="2"/>
      </rPr>
      <t>:
No. de incidentes de indisponibilidad del servicio, gestionados y cerrados *100 / No. de incidentes de seguridad registrados como indisponibilidad del servicio.</t>
    </r>
  </si>
  <si>
    <t>TI</t>
  </si>
  <si>
    <t xml:space="preserve">Cronograma de avance de las actividades de la metodología de continuidad del negocio (DRI)
Seguimiento ejecución proyecto de inversión.
Informes de actividades, plan de mantenimiento de equipos.
Reporte de incidentes en  mesa de servicios.
</t>
  </si>
  <si>
    <t>Ausencia de procedimientos para el manejo de información clasificada</t>
  </si>
  <si>
    <t>A.17.1.2 Implementación de la continuidad de la seguridad de la información</t>
  </si>
  <si>
    <t>Ausencia de procedimientos de monitoreo de los recursos de procesamiento de la información</t>
  </si>
  <si>
    <t>A.17.2.1  Disponibilidad de instalaciones de
procesamiento de información.</t>
  </si>
  <si>
    <t>Normatividad o aspectos legales</t>
  </si>
  <si>
    <t>Servidores, Empleados , contratistas</t>
  </si>
  <si>
    <t>Recurso Humano</t>
  </si>
  <si>
    <t>PERSONAL</t>
  </si>
  <si>
    <t xml:space="preserve">Rotación de personal que conoce el modelo operativo que soporta el sistema de información.   
</t>
  </si>
  <si>
    <t>Pérdida de confidencialidad , integridad y disponibilidad</t>
  </si>
  <si>
    <t>Compromiso de la información</t>
  </si>
  <si>
    <t>Perdida de información relevante de la Entidad
Imposibilidad de restauración de información en caso que se requiera.
Perdida de información historica institucional.
Perdida de imagen institucional.
Exposición a procesos legales, sanciones
o demandas.</t>
  </si>
  <si>
    <t>A.8 Gestión de activos</t>
  </si>
  <si>
    <t>A.8.1.4 Devolución de activos</t>
  </si>
  <si>
    <r>
      <rPr>
        <b/>
        <sz val="10"/>
        <rFont val="Arial"/>
        <family val="2"/>
      </rPr>
      <t>Eficacia</t>
    </r>
    <r>
      <rPr>
        <sz val="10"/>
        <rFont val="Arial"/>
        <family val="2"/>
      </rPr>
      <t xml:space="preserve">: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t>
    </r>
    <r>
      <rPr>
        <b/>
        <sz val="10"/>
        <rFont val="Arial"/>
        <family val="2"/>
      </rPr>
      <t>Efectividad</t>
    </r>
    <r>
      <rPr>
        <sz val="10"/>
        <rFont val="Arial"/>
        <family val="2"/>
      </rPr>
      <t>:
No. de incidentes de indisponibilidad del servicio, gestionados y cerrados *100 / No. de incidentes de seguridad registrados como indisponibilidad del servicio.</t>
    </r>
  </si>
  <si>
    <t xml:space="preserve">Cronograma de avance de las actividades de la metodología de continuidad del negocio (DRI)
Informes de actividades, plan de mantenimiento de equipos.
Reporte de incidentes en  mesa de servicios.
</t>
  </si>
  <si>
    <t>Ausencia de procedimientos y/o de políticas en general (esto aplica para muchas actividades que la entidad no tenga documentadas y formalizadas como uso aceptable de activos, control de cambios, valoración de riesgos, escritorio y pantalla limpia entre otros).</t>
  </si>
  <si>
    <t>A.8.3.1 Gestión de medios removibles</t>
  </si>
  <si>
    <t>Dependencia económica y financiera</t>
  </si>
  <si>
    <t>Políticas, procesos y procedimientos</t>
  </si>
  <si>
    <t>Información Digital/ Física</t>
  </si>
  <si>
    <t>HARDWARE</t>
  </si>
  <si>
    <t>Uso fraudulento de activos (Información)</t>
  </si>
  <si>
    <t>Perdida de información relevante de la Entidad
Imposibilidad de restauración de información en caso que se requiera.
Perdida de información historica institucional.
Perdida de imagen institucional.
Exposición a procesos legales, sanciones o demandas.</t>
  </si>
  <si>
    <t>Alta</t>
  </si>
  <si>
    <t>Eficacia: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Efectividad:
No. de incidentes de indisponibilidad del servicio, gestionados y cerrados *100 / No. de incidentes de seguridad registrados como indisponibilidad del servicio.</t>
  </si>
  <si>
    <t>Cronograma de avance de las actividades de la metodología de continuidad del negocio (DRI)
Informes de actividades, plan de mantenimiento de equipos.
Reporte de incidentes en  mesa de servicios.</t>
  </si>
  <si>
    <t>Cantidad ciudadanos a los cuales se brinda servicios</t>
  </si>
  <si>
    <t>Software</t>
  </si>
  <si>
    <t>SOFTWARE</t>
  </si>
  <si>
    <t>Manipulación de los recursos tecnologicos de la corporación para la no correcta ejecución de la comunicación de Cormagdalena</t>
  </si>
  <si>
    <t>Ausencia o insuficiencia de pruebas de software</t>
  </si>
  <si>
    <t>% de Imnplementacion de politica de seguridad informatica</t>
  </si>
  <si>
    <t>Evidencia de la implementacion de politica de seguridad informatica</t>
  </si>
  <si>
    <t>Ausencia de mecanismos de identificación y autenticación de usuarios</t>
  </si>
  <si>
    <t>Gestión deficiente de las contraseñas</t>
  </si>
  <si>
    <r>
      <t xml:space="preserve">Fecha de aprobación o modificación: </t>
    </r>
    <r>
      <rPr>
        <u/>
        <sz val="12"/>
        <rFont val="Arial"/>
        <family val="2"/>
      </rPr>
      <t>Diciembre de 2019</t>
    </r>
  </si>
  <si>
    <t>Fecha de Monitoreo y Revisión Responsable de Proceso:</t>
  </si>
  <si>
    <t>Fecha de Seguimineto (Verificación)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</si>
</sst>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sz val="10"/>
      <name val="Arial"/>
      <family val="2"/>
    </font>
    <font>
      <b/>
      <sz val="16"/>
      <name val="Calibri"/>
      <family val="2"/>
      <scheme val="minor"/>
    </font>
    <font>
      <sz val="12"/>
      <name val="Arial"/>
      <family val="2"/>
    </font>
    <font>
      <b/>
      <sz val="10"/>
      <name val="Calibri"/>
      <family val="2"/>
      <scheme val="minor"/>
    </font>
    <font>
      <b/>
      <sz val="11"/>
      <name val="Arial"/>
      <family val="2"/>
    </font>
    <font>
      <b/>
      <sz val="10"/>
      <name val="Arial"/>
      <family val="2"/>
    </font>
    <font>
      <b/>
      <sz val="10"/>
      <color rgb="FFFF0000"/>
      <name val="Arial"/>
      <family val="2"/>
    </font>
    <font>
      <b/>
      <u/>
      <sz val="10"/>
      <name val="Arial"/>
      <family val="2"/>
    </font>
    <font>
      <b/>
      <sz val="8"/>
      <name val="Arial"/>
      <family val="2"/>
    </font>
    <font>
      <sz val="10"/>
      <color theme="1"/>
      <name val="Arial"/>
      <family val="2"/>
    </font>
    <font>
      <b/>
      <sz val="10"/>
      <color theme="1"/>
      <name val="Arial"/>
      <family val="2"/>
    </font>
    <font>
      <sz val="11"/>
      <color theme="1"/>
      <name val="Arial"/>
      <family val="2"/>
    </font>
    <font>
      <sz val="11"/>
      <name val="Calibri"/>
      <family val="2"/>
      <scheme val="minor"/>
    </font>
    <font>
      <sz val="10"/>
      <color rgb="FFFF0000"/>
      <name val="Arial"/>
      <family val="2"/>
    </font>
    <font>
      <sz val="9"/>
      <color indexed="81"/>
      <name val="Tahoma"/>
      <family val="2"/>
    </font>
    <font>
      <b/>
      <sz val="9"/>
      <color indexed="81"/>
      <name val="Tahoma"/>
      <family val="2"/>
    </font>
    <font>
      <sz val="8"/>
      <name val="Calibri"/>
      <family val="2"/>
      <scheme val="minor"/>
    </font>
    <font>
      <b/>
      <sz val="11"/>
      <name val="Calibri"/>
      <family val="2"/>
      <scheme val="minor"/>
    </font>
    <font>
      <b/>
      <sz val="9"/>
      <name val="Arial"/>
      <family val="2"/>
    </font>
    <font>
      <sz val="10"/>
      <color rgb="FF2E74B5"/>
      <name val="Arial"/>
      <family val="2"/>
    </font>
    <font>
      <b/>
      <sz val="9"/>
      <color theme="1"/>
      <name val="Arial"/>
      <family val="2"/>
    </font>
    <font>
      <u/>
      <sz val="12"/>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theme="5" tint="0.59999389629810485"/>
        <bgColor indexed="64"/>
      </patternFill>
    </fill>
    <fill>
      <patternFill patternType="solid">
        <fgColor rgb="FFF7CAAC"/>
        <bgColor rgb="FFF7CAAC"/>
      </patternFill>
    </fill>
    <fill>
      <patternFill patternType="solid">
        <fgColor rgb="FFFFCC00"/>
        <bgColor rgb="FFFFCC00"/>
      </patternFill>
    </fill>
    <fill>
      <patternFill patternType="solid">
        <fgColor rgb="FF99CC00"/>
        <bgColor rgb="FF99CC00"/>
      </patternFill>
    </fill>
    <fill>
      <patternFill patternType="solid">
        <fgColor rgb="FF00B050"/>
        <bgColor rgb="FF99CC00"/>
      </patternFill>
    </fill>
    <fill>
      <patternFill patternType="solid">
        <fgColor rgb="FFFF0000"/>
        <bgColor rgb="FF99CC00"/>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indexed="9"/>
        <bgColor indexed="64"/>
      </patternFill>
    </fill>
    <fill>
      <patternFill patternType="solid">
        <fgColor theme="2"/>
        <bgColor indexed="64"/>
      </patternFill>
    </fill>
    <fill>
      <patternFill patternType="solid">
        <fgColor theme="2" tint="-9.9978637043366805E-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medium">
        <color auto="1"/>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cellStyleXfs>
  <cellXfs count="178">
    <xf numFmtId="0" fontId="0" fillId="0" borderId="0" xfId="0"/>
    <xf numFmtId="0" fontId="4" fillId="0" borderId="0" xfId="3"/>
    <xf numFmtId="0" fontId="9" fillId="2" borderId="5" xfId="3" applyFont="1" applyFill="1" applyBorder="1" applyAlignment="1">
      <alignment vertical="center" wrapText="1"/>
    </xf>
    <xf numFmtId="0" fontId="9" fillId="2" borderId="5" xfId="3" applyFont="1" applyFill="1" applyBorder="1" applyAlignment="1">
      <alignment horizontal="center" vertical="center" textRotation="90" wrapText="1"/>
    </xf>
    <xf numFmtId="0" fontId="12" fillId="2" borderId="5" xfId="3" applyFont="1" applyFill="1" applyBorder="1" applyAlignment="1">
      <alignment horizontal="center" vertical="center" textRotation="89" wrapText="1"/>
    </xf>
    <xf numFmtId="0" fontId="9" fillId="6"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10" borderId="4" xfId="3" applyFill="1" applyBorder="1" applyAlignment="1" applyProtection="1">
      <alignment horizontal="left" vertical="center" wrapText="1"/>
      <protection locked="0"/>
    </xf>
    <xf numFmtId="0" fontId="4" fillId="10" borderId="5" xfId="3" applyFill="1" applyBorder="1" applyAlignment="1" applyProtection="1">
      <alignment horizontal="center" vertical="center" wrapText="1"/>
      <protection locked="0"/>
    </xf>
    <xf numFmtId="0" fontId="4" fillId="0" borderId="5" xfId="3" applyBorder="1" applyAlignment="1" applyProtection="1">
      <alignment horizontal="center" vertical="center" wrapText="1"/>
      <protection locked="0"/>
    </xf>
    <xf numFmtId="0" fontId="4" fillId="0" borderId="5" xfId="3" applyBorder="1" applyAlignment="1" applyProtection="1">
      <alignment vertical="center" wrapText="1"/>
      <protection locked="0"/>
    </xf>
    <xf numFmtId="0" fontId="4" fillId="0" borderId="5" xfId="3" applyBorder="1" applyAlignment="1">
      <alignment horizontal="center" vertical="center" wrapText="1"/>
    </xf>
    <xf numFmtId="0" fontId="4" fillId="0" borderId="5" xfId="3" applyBorder="1" applyAlignment="1" applyProtection="1">
      <alignment horizontal="justify" vertical="center" wrapText="1"/>
      <protection locked="0"/>
    </xf>
    <xf numFmtId="14" fontId="4" fillId="0" borderId="5" xfId="3" applyNumberFormat="1" applyBorder="1" applyAlignment="1" applyProtection="1">
      <alignment horizontal="center" vertical="center" wrapText="1"/>
      <protection locked="0"/>
    </xf>
    <xf numFmtId="9" fontId="4" fillId="0" borderId="5" xfId="3" applyNumberFormat="1" applyBorder="1" applyAlignment="1" applyProtection="1">
      <alignment horizontal="center" vertical="center" wrapText="1"/>
      <protection locked="0"/>
    </xf>
    <xf numFmtId="0" fontId="4" fillId="0" borderId="6" xfId="3" applyBorder="1" applyAlignment="1" applyProtection="1">
      <alignment horizontal="center" vertical="center" wrapText="1"/>
      <protection locked="0"/>
    </xf>
    <xf numFmtId="0" fontId="4" fillId="0" borderId="5" xfId="3" applyBorder="1" applyAlignment="1" applyProtection="1">
      <alignment horizontal="left" vertical="center" wrapText="1"/>
      <protection locked="0"/>
    </xf>
    <xf numFmtId="0" fontId="13" fillId="11" borderId="16" xfId="0" applyFont="1" applyFill="1" applyBorder="1" applyAlignment="1">
      <alignment horizontal="left" vertical="center" wrapText="1"/>
    </xf>
    <xf numFmtId="0" fontId="13" fillId="11"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7" xfId="0" applyFont="1" applyBorder="1" applyAlignment="1">
      <alignment vertical="center" wrapText="1"/>
    </xf>
    <xf numFmtId="0" fontId="13" fillId="0" borderId="17" xfId="0" applyFont="1" applyBorder="1" applyAlignment="1">
      <alignment horizontal="left" vertical="center" wrapText="1"/>
    </xf>
    <xf numFmtId="0" fontId="14" fillId="12" borderId="17" xfId="0" applyFont="1" applyFill="1" applyBorder="1" applyAlignment="1">
      <alignment horizontal="center" vertical="center" wrapText="1"/>
    </xf>
    <xf numFmtId="0" fontId="14" fillId="13" borderId="17" xfId="0" applyFont="1" applyFill="1" applyBorder="1" applyAlignment="1">
      <alignment horizontal="center" vertical="center" wrapText="1"/>
    </xf>
    <xf numFmtId="0" fontId="14" fillId="14" borderId="17"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4" fillId="16" borderId="5" xfId="3" applyFill="1" applyBorder="1" applyAlignment="1">
      <alignment horizontal="center" vertical="center" wrapText="1"/>
    </xf>
    <xf numFmtId="0" fontId="4" fillId="17" borderId="5" xfId="3" applyFill="1" applyBorder="1" applyAlignment="1">
      <alignment horizontal="center" vertical="center" wrapText="1"/>
    </xf>
    <xf numFmtId="0" fontId="15" fillId="18" borderId="5" xfId="0" applyFont="1" applyFill="1" applyBorder="1" applyAlignment="1">
      <alignment horizontal="left" vertical="center" wrapText="1"/>
    </xf>
    <xf numFmtId="0" fontId="4" fillId="0" borderId="5" xfId="0" applyFont="1" applyBorder="1" applyAlignment="1">
      <alignment horizontal="justify" vertical="center" wrapText="1"/>
    </xf>
    <xf numFmtId="0" fontId="4" fillId="5" borderId="5" xfId="3" applyFill="1" applyBorder="1" applyAlignment="1">
      <alignment horizontal="center" vertical="center" wrapText="1"/>
    </xf>
    <xf numFmtId="0" fontId="9" fillId="5" borderId="5" xfId="0" applyFont="1" applyFill="1" applyBorder="1" applyAlignment="1">
      <alignment horizontal="center" vertical="center" wrapText="1"/>
    </xf>
    <xf numFmtId="0" fontId="16" fillId="19" borderId="18" xfId="0" applyFont="1" applyFill="1" applyBorder="1" applyAlignment="1">
      <alignment horizontal="center" vertical="center" wrapText="1"/>
    </xf>
    <xf numFmtId="0" fontId="4" fillId="5" borderId="5" xfId="3" applyFill="1" applyBorder="1" applyAlignment="1" applyProtection="1">
      <alignment horizontal="center" vertical="center" wrapText="1"/>
      <protection locked="0"/>
    </xf>
    <xf numFmtId="0" fontId="12" fillId="7" borderId="5" xfId="0" applyFont="1" applyFill="1" applyBorder="1" applyAlignment="1">
      <alignment horizontal="center" vertical="center" wrapText="1"/>
    </xf>
    <xf numFmtId="0" fontId="13" fillId="0" borderId="19" xfId="0" applyFont="1" applyBorder="1" applyAlignment="1">
      <alignment vertical="center" wrapText="1"/>
    </xf>
    <xf numFmtId="0" fontId="14" fillId="0" borderId="17" xfId="0" applyFont="1" applyBorder="1" applyAlignment="1">
      <alignment horizontal="center" vertical="center" wrapText="1"/>
    </xf>
    <xf numFmtId="0" fontId="17" fillId="0" borderId="5" xfId="3" applyFont="1" applyBorder="1" applyAlignment="1" applyProtection="1">
      <alignment horizontal="center" vertical="center" wrapText="1"/>
      <protection locked="0"/>
    </xf>
    <xf numFmtId="0" fontId="13" fillId="18" borderId="5" xfId="0" applyFont="1" applyFill="1" applyBorder="1" applyAlignment="1">
      <alignment horizontal="left" vertical="center" wrapText="1"/>
    </xf>
    <xf numFmtId="0" fontId="20" fillId="0" borderId="0" xfId="0" applyFont="1" applyAlignment="1">
      <alignment horizontal="center" vertical="center" wrapText="1"/>
    </xf>
    <xf numFmtId="0" fontId="9" fillId="2" borderId="5" xfId="0" applyFont="1" applyFill="1" applyBorder="1" applyAlignment="1">
      <alignment horizontal="center" vertical="center" wrapText="1"/>
    </xf>
    <xf numFmtId="0" fontId="9" fillId="2" borderId="5" xfId="3" applyFont="1" applyFill="1" applyBorder="1" applyAlignment="1">
      <alignment horizontal="center" vertical="center" textRotation="89" wrapText="1"/>
    </xf>
    <xf numFmtId="0" fontId="9" fillId="2" borderId="5" xfId="0" applyFont="1" applyFill="1" applyBorder="1" applyAlignment="1">
      <alignment vertical="center" wrapText="1"/>
    </xf>
    <xf numFmtId="0" fontId="4" fillId="0" borderId="5" xfId="3" applyBorder="1" applyAlignment="1" applyProtection="1">
      <alignment vertical="top" wrapText="1"/>
      <protection locked="0"/>
    </xf>
    <xf numFmtId="0" fontId="22" fillId="0" borderId="5" xfId="3" applyFont="1" applyBorder="1" applyAlignment="1" applyProtection="1">
      <alignment horizontal="center" vertical="center" wrapText="1"/>
      <protection locked="0"/>
    </xf>
    <xf numFmtId="0" fontId="9" fillId="0" borderId="5" xfId="3" applyFont="1" applyBorder="1" applyAlignment="1">
      <alignment horizontal="center" vertical="center" wrapText="1"/>
    </xf>
    <xf numFmtId="1" fontId="9" fillId="22" borderId="5" xfId="1" applyNumberFormat="1" applyFont="1" applyFill="1" applyBorder="1" applyAlignment="1" applyProtection="1">
      <alignment horizontal="center" vertical="center" wrapText="1"/>
    </xf>
    <xf numFmtId="2" fontId="9" fillId="22" borderId="5"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protection locked="0"/>
    </xf>
    <xf numFmtId="0" fontId="13" fillId="0" borderId="5" xfId="3" applyFont="1" applyBorder="1" applyAlignment="1" applyProtection="1">
      <alignment vertical="center" wrapText="1"/>
      <protection locked="0"/>
    </xf>
    <xf numFmtId="0" fontId="24" fillId="0" borderId="5" xfId="3" applyFont="1" applyBorder="1" applyAlignment="1" applyProtection="1">
      <alignment horizontal="center" vertical="center" wrapText="1"/>
      <protection locked="0"/>
    </xf>
    <xf numFmtId="0" fontId="9" fillId="18" borderId="5" xfId="3" applyFont="1" applyFill="1" applyBorder="1" applyAlignment="1">
      <alignment horizontal="center" vertical="center" wrapText="1"/>
    </xf>
    <xf numFmtId="0" fontId="22" fillId="18" borderId="5" xfId="3" applyFont="1" applyFill="1" applyBorder="1" applyAlignment="1" applyProtection="1">
      <alignment horizontal="center" vertical="center" wrapText="1"/>
      <protection locked="0"/>
    </xf>
    <xf numFmtId="1" fontId="9" fillId="18" borderId="5" xfId="1" applyNumberFormat="1" applyFont="1" applyFill="1" applyBorder="1" applyAlignment="1" applyProtection="1">
      <alignment horizontal="center" vertical="center" wrapText="1"/>
    </xf>
    <xf numFmtId="2" fontId="9" fillId="18" borderId="5" xfId="1" applyNumberFormat="1" applyFont="1" applyFill="1" applyBorder="1" applyAlignment="1" applyProtection="1">
      <alignment horizontal="center" vertical="center" wrapText="1"/>
    </xf>
    <xf numFmtId="2" fontId="22" fillId="18" borderId="5" xfId="1" applyNumberFormat="1" applyFont="1" applyFill="1" applyBorder="1" applyAlignment="1" applyProtection="1">
      <alignment horizontal="center" vertical="center" wrapText="1"/>
      <protection locked="0"/>
    </xf>
    <xf numFmtId="0" fontId="4" fillId="0" borderId="18" xfId="3" applyBorder="1" applyAlignment="1" applyProtection="1">
      <alignment vertical="center" wrapText="1"/>
      <protection locked="0"/>
    </xf>
    <xf numFmtId="0" fontId="22" fillId="0" borderId="18" xfId="3" applyFont="1" applyBorder="1" applyAlignment="1" applyProtection="1">
      <alignment horizontal="center" vertical="center" wrapText="1"/>
      <protection locked="0"/>
    </xf>
    <xf numFmtId="0" fontId="9" fillId="0" borderId="18" xfId="3" applyFont="1" applyBorder="1" applyAlignment="1">
      <alignment horizontal="center" vertical="center" wrapText="1"/>
    </xf>
    <xf numFmtId="1" fontId="9" fillId="22" borderId="18" xfId="1" applyNumberFormat="1" applyFont="1" applyFill="1" applyBorder="1" applyAlignment="1" applyProtection="1">
      <alignment horizontal="center" vertical="center" wrapText="1"/>
    </xf>
    <xf numFmtId="2" fontId="9" fillId="22" borderId="18" xfId="1" applyNumberFormat="1" applyFont="1" applyFill="1" applyBorder="1" applyAlignment="1" applyProtection="1">
      <alignment horizontal="center" vertical="center" wrapText="1"/>
    </xf>
    <xf numFmtId="2" fontId="22" fillId="0" borderId="18" xfId="1" applyNumberFormat="1" applyFont="1" applyFill="1" applyBorder="1" applyAlignment="1" applyProtection="1">
      <alignment horizontal="center" vertical="center" wrapText="1"/>
      <protection locked="0"/>
    </xf>
    <xf numFmtId="0" fontId="3" fillId="2" borderId="5" xfId="2" applyFill="1" applyBorder="1" applyAlignment="1">
      <alignment horizontal="center" vertical="center" textRotation="90" wrapText="1"/>
    </xf>
    <xf numFmtId="0" fontId="3" fillId="2" borderId="10" xfId="2" applyFill="1" applyBorder="1" applyAlignment="1">
      <alignment horizontal="center" vertical="center" wrapText="1"/>
    </xf>
    <xf numFmtId="0" fontId="3" fillId="2" borderId="11" xfId="2" applyFill="1" applyBorder="1" applyAlignment="1">
      <alignment horizontal="center" vertical="center" wrapText="1"/>
    </xf>
    <xf numFmtId="0" fontId="3" fillId="2" borderId="12" xfId="2" applyFill="1" applyBorder="1" applyAlignment="1">
      <alignment horizontal="center" vertical="center" wrapText="1"/>
    </xf>
    <xf numFmtId="0" fontId="3" fillId="2" borderId="13" xfId="2" applyFill="1" applyBorder="1" applyAlignment="1">
      <alignment horizontal="center" vertical="center" wrapText="1"/>
    </xf>
    <xf numFmtId="0" fontId="3" fillId="2" borderId="14" xfId="2" applyFill="1" applyBorder="1" applyAlignment="1">
      <alignment horizontal="center" vertical="center" wrapText="1"/>
    </xf>
    <xf numFmtId="0" fontId="3" fillId="2" borderId="15" xfId="2" applyFill="1" applyBorder="1" applyAlignment="1">
      <alignment horizontal="center" vertical="center" wrapText="1"/>
    </xf>
    <xf numFmtId="0" fontId="9" fillId="2" borderId="5" xfId="3" applyFont="1" applyFill="1" applyBorder="1" applyAlignment="1">
      <alignment horizontal="center" vertical="center" wrapText="1"/>
    </xf>
    <xf numFmtId="0" fontId="9" fillId="3" borderId="5" xfId="3"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2" borderId="5" xfId="3" applyFont="1" applyFill="1" applyBorder="1" applyAlignment="1">
      <alignment horizontal="center" vertical="center" textRotation="90" wrapText="1"/>
    </xf>
    <xf numFmtId="0" fontId="8" fillId="5" borderId="5"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2" borderId="4" xfId="3" applyFont="1" applyFill="1" applyBorder="1" applyAlignment="1">
      <alignment horizontal="center" vertical="center" wrapText="1"/>
    </xf>
    <xf numFmtId="0" fontId="5" fillId="0" borderId="1" xfId="3" applyFont="1" applyBorder="1" applyAlignment="1">
      <alignment horizontal="center" vertical="center" wrapText="1"/>
    </xf>
    <xf numFmtId="0" fontId="5" fillId="0" borderId="2"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 xfId="3" applyFont="1" applyBorder="1" applyAlignment="1" applyProtection="1">
      <alignment horizontal="center" vertical="center" wrapText="1"/>
      <protection locked="0"/>
    </xf>
    <xf numFmtId="0" fontId="5" fillId="0" borderId="5" xfId="3" applyFont="1" applyBorder="1" applyAlignment="1" applyProtection="1">
      <alignment horizontal="center" vertical="center" wrapText="1"/>
      <protection locked="0"/>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5" xfId="3" applyFont="1" applyBorder="1" applyAlignment="1">
      <alignment horizontal="left" vertical="center" wrapText="1"/>
    </xf>
    <xf numFmtId="0" fontId="6" fillId="0" borderId="6" xfId="3" applyFont="1" applyBorder="1" applyAlignment="1">
      <alignment horizontal="left" vertical="center" wrapText="1"/>
    </xf>
    <xf numFmtId="0" fontId="7" fillId="0" borderId="7" xfId="3" applyFont="1" applyBorder="1" applyAlignment="1">
      <alignment horizontal="left" vertical="center" wrapText="1"/>
    </xf>
    <xf numFmtId="0" fontId="7" fillId="0" borderId="8" xfId="3" applyFont="1" applyBorder="1" applyAlignment="1">
      <alignment horizontal="left" vertical="center" wrapText="1"/>
    </xf>
    <xf numFmtId="0" fontId="7" fillId="0" borderId="9" xfId="3" applyFont="1" applyBorder="1" applyAlignment="1">
      <alignment horizontal="left" vertical="center" wrapText="1"/>
    </xf>
    <xf numFmtId="0" fontId="6" fillId="0" borderId="0" xfId="3" applyFont="1" applyAlignment="1" applyProtection="1">
      <alignment horizontal="left" vertical="center" wrapText="1"/>
      <protection locked="0"/>
    </xf>
    <xf numFmtId="0" fontId="23" fillId="0" borderId="5" xfId="3" applyFont="1" applyBorder="1" applyAlignment="1" applyProtection="1">
      <alignment horizontal="center" vertical="center" wrapText="1"/>
      <protection locked="0"/>
    </xf>
    <xf numFmtId="0" fontId="23" fillId="0" borderId="18" xfId="3"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5" xfId="3" applyBorder="1" applyAlignment="1" applyProtection="1">
      <alignment horizontal="center" vertical="center" wrapText="1"/>
      <protection locked="0"/>
    </xf>
    <xf numFmtId="0" fontId="4" fillId="0" borderId="18" xfId="3" applyBorder="1" applyAlignment="1" applyProtection="1">
      <alignment horizontal="center" vertical="center" wrapText="1"/>
      <protection locked="0"/>
    </xf>
    <xf numFmtId="14" fontId="4" fillId="0" borderId="5" xfId="3" applyNumberFormat="1" applyBorder="1" applyAlignment="1" applyProtection="1">
      <alignment horizontal="center" vertical="center" wrapText="1"/>
      <protection locked="0"/>
    </xf>
    <xf numFmtId="14" fontId="4" fillId="0" borderId="18" xfId="3" applyNumberFormat="1" applyBorder="1" applyAlignment="1" applyProtection="1">
      <alignment horizontal="center" vertical="center" wrapText="1"/>
      <protection locked="0"/>
    </xf>
    <xf numFmtId="0" fontId="4" fillId="22" borderId="5" xfId="3" applyFill="1" applyBorder="1" applyAlignment="1">
      <alignment horizontal="center" vertical="center" wrapText="1"/>
    </xf>
    <xf numFmtId="0" fontId="4" fillId="22" borderId="18" xfId="3" applyFill="1" applyBorder="1" applyAlignment="1">
      <alignment horizontal="center" vertical="center" wrapText="1"/>
    </xf>
    <xf numFmtId="0" fontId="4" fillId="0" borderId="5" xfId="3" applyBorder="1" applyAlignment="1">
      <alignment horizontal="center" vertical="center" wrapText="1"/>
    </xf>
    <xf numFmtId="0" fontId="4" fillId="0" borderId="18" xfId="3" applyBorder="1" applyAlignment="1">
      <alignment horizontal="center" vertical="center" wrapText="1"/>
    </xf>
    <xf numFmtId="0" fontId="4" fillId="21" borderId="5" xfId="0" applyFont="1" applyFill="1" applyBorder="1" applyAlignment="1">
      <alignment horizontal="center" vertical="center" wrapText="1"/>
    </xf>
    <xf numFmtId="0" fontId="4" fillId="21" borderId="18" xfId="0"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1" fontId="4" fillId="22" borderId="5" xfId="3" applyNumberFormat="1" applyFill="1" applyBorder="1" applyAlignment="1">
      <alignment horizontal="center" vertical="center" wrapText="1"/>
    </xf>
    <xf numFmtId="1" fontId="4" fillId="22" borderId="18" xfId="3" applyNumberFormat="1" applyFill="1" applyBorder="1" applyAlignment="1">
      <alignment horizontal="center" vertical="center" wrapText="1"/>
    </xf>
    <xf numFmtId="2" fontId="9" fillId="22" borderId="5" xfId="1" applyNumberFormat="1" applyFont="1" applyFill="1" applyBorder="1" applyAlignment="1" applyProtection="1">
      <alignment horizontal="center" vertical="center" wrapText="1"/>
    </xf>
    <xf numFmtId="2" fontId="9" fillId="22" borderId="18"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protection locked="0"/>
    </xf>
    <xf numFmtId="2" fontId="22" fillId="0" borderId="18" xfId="1" applyNumberFormat="1" applyFont="1" applyFill="1" applyBorder="1" applyAlignment="1" applyProtection="1">
      <alignment horizontal="center" vertical="center" wrapText="1"/>
      <protection locked="0"/>
    </xf>
    <xf numFmtId="2" fontId="9" fillId="23" borderId="5" xfId="1" applyNumberFormat="1" applyFont="1" applyFill="1" applyBorder="1" applyAlignment="1" applyProtection="1">
      <alignment horizontal="center" vertical="center" wrapText="1"/>
    </xf>
    <xf numFmtId="2" fontId="9" fillId="23" borderId="18" xfId="1" applyNumberFormat="1" applyFont="1" applyFill="1" applyBorder="1" applyAlignment="1" applyProtection="1">
      <alignment horizontal="center" vertical="center" wrapText="1"/>
    </xf>
    <xf numFmtId="0" fontId="4" fillId="10" borderId="4" xfId="3" applyFill="1" applyBorder="1" applyAlignment="1" applyProtection="1">
      <alignment horizontal="center" vertical="center" wrapText="1"/>
      <protection locked="0"/>
    </xf>
    <xf numFmtId="0" fontId="4" fillId="10" borderId="33" xfId="3" applyFill="1" applyBorder="1" applyAlignment="1" applyProtection="1">
      <alignment horizontal="center" vertical="center" wrapText="1"/>
      <protection locked="0"/>
    </xf>
    <xf numFmtId="0" fontId="4" fillId="10" borderId="5" xfId="3" applyFill="1" applyBorder="1" applyAlignment="1" applyProtection="1">
      <alignment horizontal="center" vertical="center" wrapText="1"/>
      <protection locked="0"/>
    </xf>
    <xf numFmtId="0" fontId="4" fillId="10" borderId="18" xfId="3" applyFill="1" applyBorder="1" applyAlignment="1" applyProtection="1">
      <alignment horizontal="center" vertical="center" wrapText="1"/>
      <protection locked="0"/>
    </xf>
    <xf numFmtId="0" fontId="4" fillId="0" borderId="5" xfId="3" applyBorder="1" applyAlignment="1" applyProtection="1">
      <alignment horizontal="justify" vertical="center" wrapText="1"/>
      <protection locked="0"/>
    </xf>
    <xf numFmtId="14" fontId="4" fillId="0" borderId="5" xfId="3" applyNumberFormat="1" applyBorder="1" applyAlignment="1" applyProtection="1">
      <alignment horizontal="justify" vertical="center" wrapText="1"/>
      <protection locked="0"/>
    </xf>
    <xf numFmtId="0" fontId="4" fillId="0" borderId="5" xfId="3" applyBorder="1" applyAlignment="1" applyProtection="1">
      <alignment horizontal="left" vertical="center" wrapText="1"/>
      <protection locked="0"/>
    </xf>
    <xf numFmtId="0" fontId="4" fillId="18" borderId="5" xfId="3" applyFill="1" applyBorder="1" applyAlignment="1" applyProtection="1">
      <alignment horizontal="center" vertical="center" wrapText="1"/>
      <protection locked="0"/>
    </xf>
    <xf numFmtId="0" fontId="4" fillId="18" borderId="5" xfId="3" applyFill="1" applyBorder="1" applyAlignment="1">
      <alignment horizontal="center" vertical="center" wrapText="1"/>
    </xf>
    <xf numFmtId="0" fontId="4" fillId="18" borderId="5" xfId="0" applyFont="1" applyFill="1" applyBorder="1" applyAlignment="1">
      <alignment horizontal="center" vertical="center" wrapText="1"/>
    </xf>
    <xf numFmtId="1" fontId="4" fillId="18" borderId="5" xfId="3" applyNumberFormat="1" applyFill="1" applyBorder="1" applyAlignment="1">
      <alignment horizontal="center" vertical="center" wrapText="1"/>
    </xf>
    <xf numFmtId="2" fontId="9" fillId="18" borderId="5" xfId="1" applyNumberFormat="1" applyFont="1" applyFill="1" applyBorder="1" applyAlignment="1" applyProtection="1">
      <alignment horizontal="center" vertical="center" wrapText="1"/>
    </xf>
    <xf numFmtId="2" fontId="22" fillId="18" borderId="5" xfId="1" applyNumberFormat="1" applyFont="1" applyFill="1" applyBorder="1" applyAlignment="1" applyProtection="1">
      <alignment horizontal="center" vertical="center" wrapText="1"/>
      <protection locked="0"/>
    </xf>
    <xf numFmtId="0" fontId="24" fillId="18" borderId="5" xfId="3" applyFont="1" applyFill="1" applyBorder="1" applyAlignment="1" applyProtection="1">
      <alignment horizontal="center" vertical="center" wrapText="1"/>
      <protection locked="0"/>
    </xf>
    <xf numFmtId="0" fontId="9" fillId="18" borderId="5" xfId="3" applyFont="1" applyFill="1" applyBorder="1" applyAlignment="1">
      <alignment horizontal="center" vertical="center" wrapText="1"/>
    </xf>
    <xf numFmtId="0" fontId="22" fillId="18" borderId="5" xfId="3" applyFont="1" applyFill="1" applyBorder="1" applyAlignment="1" applyProtection="1">
      <alignment horizontal="center" vertical="center" wrapText="1"/>
      <protection locked="0"/>
    </xf>
    <xf numFmtId="0" fontId="13" fillId="0" borderId="5" xfId="3" applyFont="1" applyBorder="1" applyAlignment="1" applyProtection="1">
      <alignment horizontal="center" vertical="center" wrapText="1"/>
      <protection locked="0"/>
    </xf>
    <xf numFmtId="0" fontId="13" fillId="18" borderId="5" xfId="3" applyFont="1" applyFill="1" applyBorder="1" applyAlignment="1" applyProtection="1">
      <alignment horizontal="center" vertical="center" wrapText="1"/>
      <protection locked="0"/>
    </xf>
    <xf numFmtId="1" fontId="9" fillId="22" borderId="5" xfId="1" applyNumberFormat="1" applyFont="1" applyFill="1" applyBorder="1" applyAlignment="1" applyProtection="1">
      <alignment horizontal="center" vertical="center" wrapText="1"/>
    </xf>
    <xf numFmtId="0" fontId="22" fillId="0" borderId="5" xfId="3" applyFont="1" applyBorder="1" applyAlignment="1" applyProtection="1">
      <alignment horizontal="center" vertical="center" wrapText="1"/>
      <protection locked="0"/>
    </xf>
    <xf numFmtId="0" fontId="4" fillId="0" borderId="8" xfId="3" applyBorder="1" applyAlignment="1" applyProtection="1">
      <alignment horizontal="center" vertical="center" wrapText="1"/>
      <protection locked="0"/>
    </xf>
    <xf numFmtId="0" fontId="4" fillId="0" borderId="31" xfId="3" applyBorder="1" applyAlignment="1" applyProtection="1">
      <alignment horizontal="center" vertical="center" wrapText="1"/>
      <protection locked="0"/>
    </xf>
    <xf numFmtId="0" fontId="4" fillId="0" borderId="32" xfId="3" applyBorder="1" applyAlignment="1" applyProtection="1">
      <alignment horizontal="center" vertical="center" wrapText="1"/>
      <protection locked="0"/>
    </xf>
    <xf numFmtId="0" fontId="9" fillId="5" borderId="5" xfId="3" applyFont="1" applyFill="1" applyBorder="1" applyAlignment="1">
      <alignment horizontal="center" vertical="center" wrapText="1"/>
    </xf>
    <xf numFmtId="0" fontId="9" fillId="16" borderId="5" xfId="3"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5" borderId="5" xfId="3" applyFont="1" applyFill="1" applyBorder="1" applyAlignment="1">
      <alignment horizontal="center" vertical="center" textRotation="90" wrapText="1"/>
    </xf>
    <xf numFmtId="0" fontId="10" fillId="16" borderId="6"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0" xfId="3" applyFont="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6" fillId="0" borderId="18" xfId="3" applyFont="1" applyBorder="1" applyAlignment="1">
      <alignment horizontal="left" vertical="center" wrapText="1"/>
    </xf>
    <xf numFmtId="0" fontId="6" fillId="0" borderId="29" xfId="3" applyFont="1" applyBorder="1" applyAlignment="1">
      <alignment horizontal="left" vertical="center" wrapText="1"/>
    </xf>
    <xf numFmtId="0" fontId="21" fillId="0" borderId="24" xfId="3" applyFont="1" applyBorder="1" applyAlignment="1">
      <alignment horizontal="left" vertical="center" wrapText="1"/>
    </xf>
    <xf numFmtId="0" fontId="21" fillId="0" borderId="0" xfId="3" applyFont="1" applyAlignment="1">
      <alignment horizontal="left" vertical="center" wrapText="1"/>
    </xf>
    <xf numFmtId="0" fontId="21" fillId="0" borderId="30" xfId="3" applyFont="1" applyBorder="1" applyAlignment="1">
      <alignment horizontal="left" vertical="center" wrapText="1"/>
    </xf>
    <xf numFmtId="14" fontId="4" fillId="0" borderId="8" xfId="3" applyNumberFormat="1" applyBorder="1" applyAlignment="1" applyProtection="1">
      <alignment horizontal="center" vertical="center" wrapText="1"/>
      <protection locked="0"/>
    </xf>
    <xf numFmtId="14" fontId="4" fillId="0" borderId="31" xfId="3" applyNumberFormat="1" applyBorder="1" applyAlignment="1" applyProtection="1">
      <alignment horizontal="center" vertical="center" wrapText="1"/>
      <protection locked="0"/>
    </xf>
    <xf numFmtId="14" fontId="4" fillId="0" borderId="32" xfId="3" applyNumberFormat="1" applyBorder="1" applyAlignment="1" applyProtection="1">
      <alignment horizontal="center" vertical="center" wrapText="1"/>
      <protection locked="0"/>
    </xf>
    <xf numFmtId="14" fontId="4" fillId="18" borderId="8" xfId="3" applyNumberFormat="1" applyFill="1" applyBorder="1" applyAlignment="1" applyProtection="1">
      <alignment horizontal="center" vertical="center" wrapText="1"/>
      <protection locked="0"/>
    </xf>
    <xf numFmtId="14" fontId="4" fillId="18" borderId="32" xfId="3" applyNumberFormat="1" applyFill="1" applyBorder="1" applyAlignment="1" applyProtection="1">
      <alignment horizontal="center" vertical="center" wrapText="1"/>
      <protection locked="0"/>
    </xf>
  </cellXfs>
  <cellStyles count="4">
    <cellStyle name="Hipervínculo" xfId="2" builtinId="8"/>
    <cellStyle name="Millares" xfId="1" builtinId="3"/>
    <cellStyle name="Normal" xfId="0" builtinId="0"/>
    <cellStyle name="Normal 2" xfId="3" xr:uid="{ECA7AABD-C27A-4E01-A27D-33A6D09195FA}"/>
  </cellStyles>
  <dxfs count="98">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theme="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patternType="solid">
          <fgColor rgb="FF6BD050"/>
          <bgColor rgb="FF6B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285750</xdr:colOff>
          <xdr:row>11</xdr:row>
          <xdr:rowOff>123825</xdr:rowOff>
        </xdr:from>
        <xdr:to>
          <xdr:col>5</xdr:col>
          <xdr:colOff>1552575</xdr:colOff>
          <xdr:row>12</xdr:row>
          <xdr:rowOff>85725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12</xdr:row>
          <xdr:rowOff>142875</xdr:rowOff>
        </xdr:from>
        <xdr:to>
          <xdr:col>5</xdr:col>
          <xdr:colOff>1533525</xdr:colOff>
          <xdr:row>12</xdr:row>
          <xdr:rowOff>361950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twoCellAnchor editAs="oneCell">
    <xdr:from>
      <xdr:col>0</xdr:col>
      <xdr:colOff>533400</xdr:colOff>
      <xdr:row>1</xdr:row>
      <xdr:rowOff>123362</xdr:rowOff>
    </xdr:from>
    <xdr:to>
      <xdr:col>1</xdr:col>
      <xdr:colOff>279400</xdr:colOff>
      <xdr:row>3</xdr:row>
      <xdr:rowOff>219075</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294812"/>
          <a:ext cx="946150" cy="857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285750</xdr:colOff>
          <xdr:row>48</xdr:row>
          <xdr:rowOff>123825</xdr:rowOff>
        </xdr:from>
        <xdr:to>
          <xdr:col>5</xdr:col>
          <xdr:colOff>1552575</xdr:colOff>
          <xdr:row>49</xdr:row>
          <xdr:rowOff>85725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53</xdr:row>
          <xdr:rowOff>142875</xdr:rowOff>
        </xdr:from>
        <xdr:to>
          <xdr:col>5</xdr:col>
          <xdr:colOff>1533525</xdr:colOff>
          <xdr:row>53</xdr:row>
          <xdr:rowOff>361950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285750</xdr:colOff>
          <xdr:row>11</xdr:row>
          <xdr:rowOff>123825</xdr:rowOff>
        </xdr:from>
        <xdr:to>
          <xdr:col>5</xdr:col>
          <xdr:colOff>1552575</xdr:colOff>
          <xdr:row>12</xdr:row>
          <xdr:rowOff>85725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12</xdr:row>
          <xdr:rowOff>142875</xdr:rowOff>
        </xdr:from>
        <xdr:to>
          <xdr:col>5</xdr:col>
          <xdr:colOff>1533525</xdr:colOff>
          <xdr:row>12</xdr:row>
          <xdr:rowOff>361950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twoCellAnchor editAs="oneCell">
    <xdr:from>
      <xdr:col>0</xdr:col>
      <xdr:colOff>381000</xdr:colOff>
      <xdr:row>1</xdr:row>
      <xdr:rowOff>142875</xdr:rowOff>
    </xdr:from>
    <xdr:to>
      <xdr:col>1</xdr:col>
      <xdr:colOff>631825</xdr:colOff>
      <xdr:row>5</xdr:row>
      <xdr:rowOff>352425</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14325"/>
          <a:ext cx="1317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142875</xdr:colOff>
          <xdr:row>9</xdr:row>
          <xdr:rowOff>266700</xdr:rowOff>
        </xdr:from>
        <xdr:to>
          <xdr:col>9</xdr:col>
          <xdr:colOff>2419350</xdr:colOff>
          <xdr:row>9</xdr:row>
          <xdr:rowOff>495300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 /Vulnerabilidad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10</xdr:row>
          <xdr:rowOff>9525</xdr:rowOff>
        </xdr:from>
        <xdr:to>
          <xdr:col>9</xdr:col>
          <xdr:colOff>2419350</xdr:colOff>
          <xdr:row>10</xdr:row>
          <xdr:rowOff>257175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Causa/Vulnerabilidad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809625</xdr:colOff>
          <xdr:row>9</xdr:row>
          <xdr:rowOff>333375</xdr:rowOff>
        </xdr:from>
        <xdr:to>
          <xdr:col>15</xdr:col>
          <xdr:colOff>2228850</xdr:colOff>
          <xdr:row>10</xdr:row>
          <xdr:rowOff>200025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Hacer clik aquí para valorar controles (obligatorio)</a:t>
              </a:r>
            </a:p>
          </xdr:txBody>
        </xdr:sp>
        <xdr:clientData fPrintsWithSheet="0"/>
      </xdr:twoCellAnchor>
    </mc:Choice>
    <mc:Fallback/>
  </mc:AlternateContent>
  <xdr:twoCellAnchor editAs="oneCell">
    <xdr:from>
      <xdr:col>0</xdr:col>
      <xdr:colOff>914400</xdr:colOff>
      <xdr:row>1</xdr:row>
      <xdr:rowOff>42864</xdr:rowOff>
    </xdr:from>
    <xdr:to>
      <xdr:col>1</xdr:col>
      <xdr:colOff>385762</xdr:colOff>
      <xdr:row>3</xdr:row>
      <xdr:rowOff>156183</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214314"/>
          <a:ext cx="862012" cy="875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cade2c5c7e46d14/Documentos/CORMAGDALENA/Planeacion/2021/Riesgos/Matrices/Gestion%20de%20Carter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8cade2c5c7e46d14/Documentos/CORMAGDALENA/Planeacion/2021/Riesgos/Matrices/Gestion%20de%20Supervision%20y%20Cierre%20de%20Contrat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ca\AppData\Local\Microsoft\Windows\INetCache\Content.Outlook\FMRSQPQ1\Consolidado%20mapa%20de%20riesgos%20Contraloria%20de%20Bogota&#769;%202020%20Versio&#769;n%201.0%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ón"/>
      <sheetName val="2. Riesgos Corrupción"/>
      <sheetName val="Anexo 1.1 "/>
      <sheetName val="Anexo 1.2"/>
      <sheetName val="3. Riesgos Seguridad Inf "/>
      <sheetName val=" Zona de Riesgo Mapa Calor "/>
      <sheetName val="Tabla No 1. "/>
      <sheetName val="Tabla No 2. "/>
      <sheetName val="Tabla No 3."/>
      <sheetName val="Tabla No 4."/>
      <sheetName val="Tabla No 5."/>
      <sheetName val="Tabla No 6."/>
      <sheetName val="Tabla No 7."/>
      <sheetName val="Tabla No 8."/>
      <sheetName val="Tabla No 9."/>
      <sheetName val="Tabla No 10."/>
      <sheetName val="Tabla No 11."/>
      <sheetName val="Tabla No 12."/>
      <sheetName val="Tabla No 13."/>
      <sheetName val="Tabla No 14."/>
      <sheetName val="Tabla No 15."/>
      <sheetName val="PARAMETROS"/>
      <sheetName val="Gestion de Cartera"/>
    </sheetNames>
    <definedNames>
      <definedName name="AgregarCaus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ón"/>
      <sheetName val="2. Riesgos Corrupción"/>
      <sheetName val="Anexo 1.1 "/>
      <sheetName val="Anexo 1.2"/>
      <sheetName val="3. Riesgos Seguridad Inf "/>
      <sheetName val=" Zona de Riesgo Mapa Calor "/>
      <sheetName val="Tabla No 1. "/>
      <sheetName val="Tabla No 2. "/>
      <sheetName val="Tabla No 3."/>
      <sheetName val="Tabla No 4."/>
      <sheetName val="Tabla No 5."/>
      <sheetName val="Tabla No 6."/>
      <sheetName val="Tabla No 7."/>
      <sheetName val="Tabla No 8."/>
      <sheetName val="Tabla No 9."/>
      <sheetName val="Tabla No 10."/>
      <sheetName val="Tabla No 11."/>
      <sheetName val="Tabla No 12."/>
      <sheetName val="Tabla No 13."/>
      <sheetName val="Tabla No 14."/>
      <sheetName val="Tabla No 15."/>
      <sheetName val="PARAMETROS"/>
      <sheetName val="Gestion de Supervision y Cierre"/>
    </sheetNames>
    <definedNames>
      <definedName name="EliminarCaus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 val="Consolidado mapa de riesgos Con"/>
    </sheetNames>
    <definedNames>
      <definedName name="ControlSeguridad_Haga_clic_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D1" t="str">
            <v>SOLIDEZ DE TODOS LOS CONTROLES</v>
          </cell>
        </row>
      </sheetData>
      <sheetData sheetId="2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2.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DD61-1F04-44E6-AC11-6730E09374FC}">
  <dimension ref="A1:AA105"/>
  <sheetViews>
    <sheetView tabSelected="1" topLeftCell="A18" workbookViewId="0">
      <selection activeCell="S15" sqref="S15"/>
    </sheetView>
  </sheetViews>
  <sheetFormatPr baseColWidth="10" defaultRowHeight="12.75" x14ac:dyDescent="0.2"/>
  <cols>
    <col min="1" max="1" width="18" style="1" customWidth="1"/>
    <col min="2" max="2" width="15.85546875" style="1" customWidth="1"/>
    <col min="3" max="3" width="19.5703125" style="1" customWidth="1"/>
    <col min="4" max="4" width="30.5703125" style="1" customWidth="1"/>
    <col min="5" max="5" width="17.28515625" style="1" customWidth="1"/>
    <col min="6" max="6" width="28" style="1" customWidth="1"/>
    <col min="7" max="7" width="23.140625" style="1" customWidth="1"/>
    <col min="8" max="8" width="6.85546875" style="1" customWidth="1"/>
    <col min="9" max="9" width="6" style="1" customWidth="1"/>
    <col min="10" max="10" width="19.42578125" style="1" customWidth="1"/>
    <col min="11" max="11" width="18.7109375" style="1" customWidth="1"/>
    <col min="12" max="12" width="24.28515625" style="1" customWidth="1"/>
    <col min="13" max="13" width="7.140625" style="1" customWidth="1"/>
    <col min="14" max="14" width="6.7109375" style="1" customWidth="1"/>
    <col min="15" max="15" width="17.42578125" style="1" customWidth="1"/>
    <col min="16" max="16" width="16.140625" style="1" customWidth="1"/>
    <col min="17" max="17" width="29.5703125" style="1" customWidth="1"/>
    <col min="18" max="18" width="23.7109375" style="1" customWidth="1"/>
    <col min="19" max="19" width="18.28515625" style="1" customWidth="1"/>
    <col min="20" max="20" width="16.42578125" style="1" customWidth="1"/>
    <col min="21" max="21" width="12.7109375" style="1" customWidth="1"/>
    <col min="22" max="22" width="11.7109375" style="1" bestFit="1" customWidth="1"/>
    <col min="23" max="23" width="15.28515625" style="1" hidden="1" customWidth="1"/>
    <col min="24" max="24" width="13.7109375" style="1" hidden="1" customWidth="1"/>
    <col min="25" max="25" width="16.140625" style="1" hidden="1" customWidth="1"/>
    <col min="26" max="26" width="18.5703125" style="1" hidden="1" customWidth="1"/>
    <col min="27" max="27" width="19.42578125" style="1" hidden="1" customWidth="1"/>
    <col min="28" max="255" width="11.42578125" style="1"/>
    <col min="256" max="256" width="15.7109375" style="1" customWidth="1"/>
    <col min="257" max="257" width="10.28515625" style="1" customWidth="1"/>
    <col min="258" max="258" width="16.42578125" style="1" customWidth="1"/>
    <col min="259" max="259" width="18.140625" style="1" customWidth="1"/>
    <col min="260" max="260" width="26.7109375" style="1" customWidth="1"/>
    <col min="261" max="262" width="11.42578125" style="1"/>
    <col min="263" max="263" width="14.28515625" style="1" customWidth="1"/>
    <col min="264" max="264" width="25" style="1" customWidth="1"/>
    <col min="265" max="266" width="11.42578125" style="1"/>
    <col min="267" max="267" width="19.7109375" style="1" customWidth="1"/>
    <col min="268" max="268" width="11.42578125" style="1"/>
    <col min="269" max="269" width="14.7109375" style="1" customWidth="1"/>
    <col min="270" max="276" width="11.42578125" style="1"/>
    <col min="277" max="277" width="33.5703125" style="1" customWidth="1"/>
    <col min="278" max="511" width="11.42578125" style="1"/>
    <col min="512" max="512" width="15.7109375" style="1" customWidth="1"/>
    <col min="513" max="513" width="10.28515625" style="1" customWidth="1"/>
    <col min="514" max="514" width="16.42578125" style="1" customWidth="1"/>
    <col min="515" max="515" width="18.140625" style="1" customWidth="1"/>
    <col min="516" max="516" width="26.7109375" style="1" customWidth="1"/>
    <col min="517" max="518" width="11.42578125" style="1"/>
    <col min="519" max="519" width="14.28515625" style="1" customWidth="1"/>
    <col min="520" max="520" width="25" style="1" customWidth="1"/>
    <col min="521" max="522" width="11.42578125" style="1"/>
    <col min="523" max="523" width="19.7109375" style="1" customWidth="1"/>
    <col min="524" max="524" width="11.42578125" style="1"/>
    <col min="525" max="525" width="14.7109375" style="1" customWidth="1"/>
    <col min="526" max="532" width="11.42578125" style="1"/>
    <col min="533" max="533" width="33.5703125" style="1" customWidth="1"/>
    <col min="534" max="767" width="11.42578125" style="1"/>
    <col min="768" max="768" width="15.7109375" style="1" customWidth="1"/>
    <col min="769" max="769" width="10.28515625" style="1" customWidth="1"/>
    <col min="770" max="770" width="16.42578125" style="1" customWidth="1"/>
    <col min="771" max="771" width="18.140625" style="1" customWidth="1"/>
    <col min="772" max="772" width="26.7109375" style="1" customWidth="1"/>
    <col min="773" max="774" width="11.42578125" style="1"/>
    <col min="775" max="775" width="14.28515625" style="1" customWidth="1"/>
    <col min="776" max="776" width="25" style="1" customWidth="1"/>
    <col min="777" max="778" width="11.42578125" style="1"/>
    <col min="779" max="779" width="19.7109375" style="1" customWidth="1"/>
    <col min="780" max="780" width="11.42578125" style="1"/>
    <col min="781" max="781" width="14.7109375" style="1" customWidth="1"/>
    <col min="782" max="788" width="11.42578125" style="1"/>
    <col min="789" max="789" width="33.5703125" style="1" customWidth="1"/>
    <col min="790" max="1023" width="11.42578125" style="1"/>
    <col min="1024" max="1024" width="15.7109375" style="1" customWidth="1"/>
    <col min="1025" max="1025" width="10.28515625" style="1" customWidth="1"/>
    <col min="1026" max="1026" width="16.42578125" style="1" customWidth="1"/>
    <col min="1027" max="1027" width="18.140625" style="1" customWidth="1"/>
    <col min="1028" max="1028" width="26.7109375" style="1" customWidth="1"/>
    <col min="1029" max="1030" width="11.42578125" style="1"/>
    <col min="1031" max="1031" width="14.28515625" style="1" customWidth="1"/>
    <col min="1032" max="1032" width="25" style="1" customWidth="1"/>
    <col min="1033" max="1034" width="11.42578125" style="1"/>
    <col min="1035" max="1035" width="19.7109375" style="1" customWidth="1"/>
    <col min="1036" max="1036" width="11.42578125" style="1"/>
    <col min="1037" max="1037" width="14.7109375" style="1" customWidth="1"/>
    <col min="1038" max="1044" width="11.42578125" style="1"/>
    <col min="1045" max="1045" width="33.5703125" style="1" customWidth="1"/>
    <col min="1046" max="1279" width="11.42578125" style="1"/>
    <col min="1280" max="1280" width="15.7109375" style="1" customWidth="1"/>
    <col min="1281" max="1281" width="10.28515625" style="1" customWidth="1"/>
    <col min="1282" max="1282" width="16.42578125" style="1" customWidth="1"/>
    <col min="1283" max="1283" width="18.140625" style="1" customWidth="1"/>
    <col min="1284" max="1284" width="26.7109375" style="1" customWidth="1"/>
    <col min="1285" max="1286" width="11.42578125" style="1"/>
    <col min="1287" max="1287" width="14.28515625" style="1" customWidth="1"/>
    <col min="1288" max="1288" width="25" style="1" customWidth="1"/>
    <col min="1289" max="1290" width="11.42578125" style="1"/>
    <col min="1291" max="1291" width="19.7109375" style="1" customWidth="1"/>
    <col min="1292" max="1292" width="11.42578125" style="1"/>
    <col min="1293" max="1293" width="14.7109375" style="1" customWidth="1"/>
    <col min="1294" max="1300" width="11.42578125" style="1"/>
    <col min="1301" max="1301" width="33.5703125" style="1" customWidth="1"/>
    <col min="1302" max="1535" width="11.42578125" style="1"/>
    <col min="1536" max="1536" width="15.7109375" style="1" customWidth="1"/>
    <col min="1537" max="1537" width="10.28515625" style="1" customWidth="1"/>
    <col min="1538" max="1538" width="16.42578125" style="1" customWidth="1"/>
    <col min="1539" max="1539" width="18.140625" style="1" customWidth="1"/>
    <col min="1540" max="1540" width="26.7109375" style="1" customWidth="1"/>
    <col min="1541" max="1542" width="11.42578125" style="1"/>
    <col min="1543" max="1543" width="14.28515625" style="1" customWidth="1"/>
    <col min="1544" max="1544" width="25" style="1" customWidth="1"/>
    <col min="1545" max="1546" width="11.42578125" style="1"/>
    <col min="1547" max="1547" width="19.7109375" style="1" customWidth="1"/>
    <col min="1548" max="1548" width="11.42578125" style="1"/>
    <col min="1549" max="1549" width="14.7109375" style="1" customWidth="1"/>
    <col min="1550" max="1556" width="11.42578125" style="1"/>
    <col min="1557" max="1557" width="33.5703125" style="1" customWidth="1"/>
    <col min="1558" max="1791" width="11.42578125" style="1"/>
    <col min="1792" max="1792" width="15.7109375" style="1" customWidth="1"/>
    <col min="1793" max="1793" width="10.28515625" style="1" customWidth="1"/>
    <col min="1794" max="1794" width="16.42578125" style="1" customWidth="1"/>
    <col min="1795" max="1795" width="18.140625" style="1" customWidth="1"/>
    <col min="1796" max="1796" width="26.7109375" style="1" customWidth="1"/>
    <col min="1797" max="1798" width="11.42578125" style="1"/>
    <col min="1799" max="1799" width="14.28515625" style="1" customWidth="1"/>
    <col min="1800" max="1800" width="25" style="1" customWidth="1"/>
    <col min="1801" max="1802" width="11.42578125" style="1"/>
    <col min="1803" max="1803" width="19.7109375" style="1" customWidth="1"/>
    <col min="1804" max="1804" width="11.42578125" style="1"/>
    <col min="1805" max="1805" width="14.7109375" style="1" customWidth="1"/>
    <col min="1806" max="1812" width="11.42578125" style="1"/>
    <col min="1813" max="1813" width="33.5703125" style="1" customWidth="1"/>
    <col min="1814" max="2047" width="11.42578125" style="1"/>
    <col min="2048" max="2048" width="15.7109375" style="1" customWidth="1"/>
    <col min="2049" max="2049" width="10.28515625" style="1" customWidth="1"/>
    <col min="2050" max="2050" width="16.42578125" style="1" customWidth="1"/>
    <col min="2051" max="2051" width="18.140625" style="1" customWidth="1"/>
    <col min="2052" max="2052" width="26.7109375" style="1" customWidth="1"/>
    <col min="2053" max="2054" width="11.42578125" style="1"/>
    <col min="2055" max="2055" width="14.28515625" style="1" customWidth="1"/>
    <col min="2056" max="2056" width="25" style="1" customWidth="1"/>
    <col min="2057" max="2058" width="11.42578125" style="1"/>
    <col min="2059" max="2059" width="19.7109375" style="1" customWidth="1"/>
    <col min="2060" max="2060" width="11.42578125" style="1"/>
    <col min="2061" max="2061" width="14.7109375" style="1" customWidth="1"/>
    <col min="2062" max="2068" width="11.42578125" style="1"/>
    <col min="2069" max="2069" width="33.5703125" style="1" customWidth="1"/>
    <col min="2070" max="2303" width="11.42578125" style="1"/>
    <col min="2304" max="2304" width="15.7109375" style="1" customWidth="1"/>
    <col min="2305" max="2305" width="10.28515625" style="1" customWidth="1"/>
    <col min="2306" max="2306" width="16.42578125" style="1" customWidth="1"/>
    <col min="2307" max="2307" width="18.140625" style="1" customWidth="1"/>
    <col min="2308" max="2308" width="26.7109375" style="1" customWidth="1"/>
    <col min="2309" max="2310" width="11.42578125" style="1"/>
    <col min="2311" max="2311" width="14.28515625" style="1" customWidth="1"/>
    <col min="2312" max="2312" width="25" style="1" customWidth="1"/>
    <col min="2313" max="2314" width="11.42578125" style="1"/>
    <col min="2315" max="2315" width="19.7109375" style="1" customWidth="1"/>
    <col min="2316" max="2316" width="11.42578125" style="1"/>
    <col min="2317" max="2317" width="14.7109375" style="1" customWidth="1"/>
    <col min="2318" max="2324" width="11.42578125" style="1"/>
    <col min="2325" max="2325" width="33.5703125" style="1" customWidth="1"/>
    <col min="2326" max="2559" width="11.42578125" style="1"/>
    <col min="2560" max="2560" width="15.7109375" style="1" customWidth="1"/>
    <col min="2561" max="2561" width="10.28515625" style="1" customWidth="1"/>
    <col min="2562" max="2562" width="16.42578125" style="1" customWidth="1"/>
    <col min="2563" max="2563" width="18.140625" style="1" customWidth="1"/>
    <col min="2564" max="2564" width="26.7109375" style="1" customWidth="1"/>
    <col min="2565" max="2566" width="11.42578125" style="1"/>
    <col min="2567" max="2567" width="14.28515625" style="1" customWidth="1"/>
    <col min="2568" max="2568" width="25" style="1" customWidth="1"/>
    <col min="2569" max="2570" width="11.42578125" style="1"/>
    <col min="2571" max="2571" width="19.7109375" style="1" customWidth="1"/>
    <col min="2572" max="2572" width="11.42578125" style="1"/>
    <col min="2573" max="2573" width="14.7109375" style="1" customWidth="1"/>
    <col min="2574" max="2580" width="11.42578125" style="1"/>
    <col min="2581" max="2581" width="33.5703125" style="1" customWidth="1"/>
    <col min="2582" max="2815" width="11.42578125" style="1"/>
    <col min="2816" max="2816" width="15.7109375" style="1" customWidth="1"/>
    <col min="2817" max="2817" width="10.28515625" style="1" customWidth="1"/>
    <col min="2818" max="2818" width="16.42578125" style="1" customWidth="1"/>
    <col min="2819" max="2819" width="18.140625" style="1" customWidth="1"/>
    <col min="2820" max="2820" width="26.7109375" style="1" customWidth="1"/>
    <col min="2821" max="2822" width="11.42578125" style="1"/>
    <col min="2823" max="2823" width="14.28515625" style="1" customWidth="1"/>
    <col min="2824" max="2824" width="25" style="1" customWidth="1"/>
    <col min="2825" max="2826" width="11.42578125" style="1"/>
    <col min="2827" max="2827" width="19.7109375" style="1" customWidth="1"/>
    <col min="2828" max="2828" width="11.42578125" style="1"/>
    <col min="2829" max="2829" width="14.7109375" style="1" customWidth="1"/>
    <col min="2830" max="2836" width="11.42578125" style="1"/>
    <col min="2837" max="2837" width="33.5703125" style="1" customWidth="1"/>
    <col min="2838" max="3071" width="11.42578125" style="1"/>
    <col min="3072" max="3072" width="15.7109375" style="1" customWidth="1"/>
    <col min="3073" max="3073" width="10.28515625" style="1" customWidth="1"/>
    <col min="3074" max="3074" width="16.42578125" style="1" customWidth="1"/>
    <col min="3075" max="3075" width="18.140625" style="1" customWidth="1"/>
    <col min="3076" max="3076" width="26.7109375" style="1" customWidth="1"/>
    <col min="3077" max="3078" width="11.42578125" style="1"/>
    <col min="3079" max="3079" width="14.28515625" style="1" customWidth="1"/>
    <col min="3080" max="3080" width="25" style="1" customWidth="1"/>
    <col min="3081" max="3082" width="11.42578125" style="1"/>
    <col min="3083" max="3083" width="19.7109375" style="1" customWidth="1"/>
    <col min="3084" max="3084" width="11.42578125" style="1"/>
    <col min="3085" max="3085" width="14.7109375" style="1" customWidth="1"/>
    <col min="3086" max="3092" width="11.42578125" style="1"/>
    <col min="3093" max="3093" width="33.5703125" style="1" customWidth="1"/>
    <col min="3094" max="3327" width="11.42578125" style="1"/>
    <col min="3328" max="3328" width="15.7109375" style="1" customWidth="1"/>
    <col min="3329" max="3329" width="10.28515625" style="1" customWidth="1"/>
    <col min="3330" max="3330" width="16.42578125" style="1" customWidth="1"/>
    <col min="3331" max="3331" width="18.140625" style="1" customWidth="1"/>
    <col min="3332" max="3332" width="26.7109375" style="1" customWidth="1"/>
    <col min="3333" max="3334" width="11.42578125" style="1"/>
    <col min="3335" max="3335" width="14.28515625" style="1" customWidth="1"/>
    <col min="3336" max="3336" width="25" style="1" customWidth="1"/>
    <col min="3337" max="3338" width="11.42578125" style="1"/>
    <col min="3339" max="3339" width="19.7109375" style="1" customWidth="1"/>
    <col min="3340" max="3340" width="11.42578125" style="1"/>
    <col min="3341" max="3341" width="14.7109375" style="1" customWidth="1"/>
    <col min="3342" max="3348" width="11.42578125" style="1"/>
    <col min="3349" max="3349" width="33.5703125" style="1" customWidth="1"/>
    <col min="3350" max="3583" width="11.42578125" style="1"/>
    <col min="3584" max="3584" width="15.7109375" style="1" customWidth="1"/>
    <col min="3585" max="3585" width="10.28515625" style="1" customWidth="1"/>
    <col min="3586" max="3586" width="16.42578125" style="1" customWidth="1"/>
    <col min="3587" max="3587" width="18.140625" style="1" customWidth="1"/>
    <col min="3588" max="3588" width="26.7109375" style="1" customWidth="1"/>
    <col min="3589" max="3590" width="11.42578125" style="1"/>
    <col min="3591" max="3591" width="14.28515625" style="1" customWidth="1"/>
    <col min="3592" max="3592" width="25" style="1" customWidth="1"/>
    <col min="3593" max="3594" width="11.42578125" style="1"/>
    <col min="3595" max="3595" width="19.7109375" style="1" customWidth="1"/>
    <col min="3596" max="3596" width="11.42578125" style="1"/>
    <col min="3597" max="3597" width="14.7109375" style="1" customWidth="1"/>
    <col min="3598" max="3604" width="11.42578125" style="1"/>
    <col min="3605" max="3605" width="33.5703125" style="1" customWidth="1"/>
    <col min="3606" max="3839" width="11.42578125" style="1"/>
    <col min="3840" max="3840" width="15.7109375" style="1" customWidth="1"/>
    <col min="3841" max="3841" width="10.28515625" style="1" customWidth="1"/>
    <col min="3842" max="3842" width="16.42578125" style="1" customWidth="1"/>
    <col min="3843" max="3843" width="18.140625" style="1" customWidth="1"/>
    <col min="3844" max="3844" width="26.7109375" style="1" customWidth="1"/>
    <col min="3845" max="3846" width="11.42578125" style="1"/>
    <col min="3847" max="3847" width="14.28515625" style="1" customWidth="1"/>
    <col min="3848" max="3848" width="25" style="1" customWidth="1"/>
    <col min="3849" max="3850" width="11.42578125" style="1"/>
    <col min="3851" max="3851" width="19.7109375" style="1" customWidth="1"/>
    <col min="3852" max="3852" width="11.42578125" style="1"/>
    <col min="3853" max="3853" width="14.7109375" style="1" customWidth="1"/>
    <col min="3854" max="3860" width="11.42578125" style="1"/>
    <col min="3861" max="3861" width="33.5703125" style="1" customWidth="1"/>
    <col min="3862" max="4095" width="11.42578125" style="1"/>
    <col min="4096" max="4096" width="15.7109375" style="1" customWidth="1"/>
    <col min="4097" max="4097" width="10.28515625" style="1" customWidth="1"/>
    <col min="4098" max="4098" width="16.42578125" style="1" customWidth="1"/>
    <col min="4099" max="4099" width="18.140625" style="1" customWidth="1"/>
    <col min="4100" max="4100" width="26.7109375" style="1" customWidth="1"/>
    <col min="4101" max="4102" width="11.42578125" style="1"/>
    <col min="4103" max="4103" width="14.28515625" style="1" customWidth="1"/>
    <col min="4104" max="4104" width="25" style="1" customWidth="1"/>
    <col min="4105" max="4106" width="11.42578125" style="1"/>
    <col min="4107" max="4107" width="19.7109375" style="1" customWidth="1"/>
    <col min="4108" max="4108" width="11.42578125" style="1"/>
    <col min="4109" max="4109" width="14.7109375" style="1" customWidth="1"/>
    <col min="4110" max="4116" width="11.42578125" style="1"/>
    <col min="4117" max="4117" width="33.5703125" style="1" customWidth="1"/>
    <col min="4118" max="4351" width="11.42578125" style="1"/>
    <col min="4352" max="4352" width="15.7109375" style="1" customWidth="1"/>
    <col min="4353" max="4353" width="10.28515625" style="1" customWidth="1"/>
    <col min="4354" max="4354" width="16.42578125" style="1" customWidth="1"/>
    <col min="4355" max="4355" width="18.140625" style="1" customWidth="1"/>
    <col min="4356" max="4356" width="26.7109375" style="1" customWidth="1"/>
    <col min="4357" max="4358" width="11.42578125" style="1"/>
    <col min="4359" max="4359" width="14.28515625" style="1" customWidth="1"/>
    <col min="4360" max="4360" width="25" style="1" customWidth="1"/>
    <col min="4361" max="4362" width="11.42578125" style="1"/>
    <col min="4363" max="4363" width="19.7109375" style="1" customWidth="1"/>
    <col min="4364" max="4364" width="11.42578125" style="1"/>
    <col min="4365" max="4365" width="14.7109375" style="1" customWidth="1"/>
    <col min="4366" max="4372" width="11.42578125" style="1"/>
    <col min="4373" max="4373" width="33.5703125" style="1" customWidth="1"/>
    <col min="4374" max="4607" width="11.42578125" style="1"/>
    <col min="4608" max="4608" width="15.7109375" style="1" customWidth="1"/>
    <col min="4609" max="4609" width="10.28515625" style="1" customWidth="1"/>
    <col min="4610" max="4610" width="16.42578125" style="1" customWidth="1"/>
    <col min="4611" max="4611" width="18.140625" style="1" customWidth="1"/>
    <col min="4612" max="4612" width="26.7109375" style="1" customWidth="1"/>
    <col min="4613" max="4614" width="11.42578125" style="1"/>
    <col min="4615" max="4615" width="14.28515625" style="1" customWidth="1"/>
    <col min="4616" max="4616" width="25" style="1" customWidth="1"/>
    <col min="4617" max="4618" width="11.42578125" style="1"/>
    <col min="4619" max="4619" width="19.7109375" style="1" customWidth="1"/>
    <col min="4620" max="4620" width="11.42578125" style="1"/>
    <col min="4621" max="4621" width="14.7109375" style="1" customWidth="1"/>
    <col min="4622" max="4628" width="11.42578125" style="1"/>
    <col min="4629" max="4629" width="33.5703125" style="1" customWidth="1"/>
    <col min="4630" max="4863" width="11.42578125" style="1"/>
    <col min="4864" max="4864" width="15.7109375" style="1" customWidth="1"/>
    <col min="4865" max="4865" width="10.28515625" style="1" customWidth="1"/>
    <col min="4866" max="4866" width="16.42578125" style="1" customWidth="1"/>
    <col min="4867" max="4867" width="18.140625" style="1" customWidth="1"/>
    <col min="4868" max="4868" width="26.7109375" style="1" customWidth="1"/>
    <col min="4869" max="4870" width="11.42578125" style="1"/>
    <col min="4871" max="4871" width="14.28515625" style="1" customWidth="1"/>
    <col min="4872" max="4872" width="25" style="1" customWidth="1"/>
    <col min="4873" max="4874" width="11.42578125" style="1"/>
    <col min="4875" max="4875" width="19.7109375" style="1" customWidth="1"/>
    <col min="4876" max="4876" width="11.42578125" style="1"/>
    <col min="4877" max="4877" width="14.7109375" style="1" customWidth="1"/>
    <col min="4878" max="4884" width="11.42578125" style="1"/>
    <col min="4885" max="4885" width="33.5703125" style="1" customWidth="1"/>
    <col min="4886" max="5119" width="11.42578125" style="1"/>
    <col min="5120" max="5120" width="15.7109375" style="1" customWidth="1"/>
    <col min="5121" max="5121" width="10.28515625" style="1" customWidth="1"/>
    <col min="5122" max="5122" width="16.42578125" style="1" customWidth="1"/>
    <col min="5123" max="5123" width="18.140625" style="1" customWidth="1"/>
    <col min="5124" max="5124" width="26.7109375" style="1" customWidth="1"/>
    <col min="5125" max="5126" width="11.42578125" style="1"/>
    <col min="5127" max="5127" width="14.28515625" style="1" customWidth="1"/>
    <col min="5128" max="5128" width="25" style="1" customWidth="1"/>
    <col min="5129" max="5130" width="11.42578125" style="1"/>
    <col min="5131" max="5131" width="19.7109375" style="1" customWidth="1"/>
    <col min="5132" max="5132" width="11.42578125" style="1"/>
    <col min="5133" max="5133" width="14.7109375" style="1" customWidth="1"/>
    <col min="5134" max="5140" width="11.42578125" style="1"/>
    <col min="5141" max="5141" width="33.5703125" style="1" customWidth="1"/>
    <col min="5142" max="5375" width="11.42578125" style="1"/>
    <col min="5376" max="5376" width="15.7109375" style="1" customWidth="1"/>
    <col min="5377" max="5377" width="10.28515625" style="1" customWidth="1"/>
    <col min="5378" max="5378" width="16.42578125" style="1" customWidth="1"/>
    <col min="5379" max="5379" width="18.140625" style="1" customWidth="1"/>
    <col min="5380" max="5380" width="26.7109375" style="1" customWidth="1"/>
    <col min="5381" max="5382" width="11.42578125" style="1"/>
    <col min="5383" max="5383" width="14.28515625" style="1" customWidth="1"/>
    <col min="5384" max="5384" width="25" style="1" customWidth="1"/>
    <col min="5385" max="5386" width="11.42578125" style="1"/>
    <col min="5387" max="5387" width="19.7109375" style="1" customWidth="1"/>
    <col min="5388" max="5388" width="11.42578125" style="1"/>
    <col min="5389" max="5389" width="14.7109375" style="1" customWidth="1"/>
    <col min="5390" max="5396" width="11.42578125" style="1"/>
    <col min="5397" max="5397" width="33.5703125" style="1" customWidth="1"/>
    <col min="5398" max="5631" width="11.42578125" style="1"/>
    <col min="5632" max="5632" width="15.7109375" style="1" customWidth="1"/>
    <col min="5633" max="5633" width="10.28515625" style="1" customWidth="1"/>
    <col min="5634" max="5634" width="16.42578125" style="1" customWidth="1"/>
    <col min="5635" max="5635" width="18.140625" style="1" customWidth="1"/>
    <col min="5636" max="5636" width="26.7109375" style="1" customWidth="1"/>
    <col min="5637" max="5638" width="11.42578125" style="1"/>
    <col min="5639" max="5639" width="14.28515625" style="1" customWidth="1"/>
    <col min="5640" max="5640" width="25" style="1" customWidth="1"/>
    <col min="5641" max="5642" width="11.42578125" style="1"/>
    <col min="5643" max="5643" width="19.7109375" style="1" customWidth="1"/>
    <col min="5644" max="5644" width="11.42578125" style="1"/>
    <col min="5645" max="5645" width="14.7109375" style="1" customWidth="1"/>
    <col min="5646" max="5652" width="11.42578125" style="1"/>
    <col min="5653" max="5653" width="33.5703125" style="1" customWidth="1"/>
    <col min="5654" max="5887" width="11.42578125" style="1"/>
    <col min="5888" max="5888" width="15.7109375" style="1" customWidth="1"/>
    <col min="5889" max="5889" width="10.28515625" style="1" customWidth="1"/>
    <col min="5890" max="5890" width="16.42578125" style="1" customWidth="1"/>
    <col min="5891" max="5891" width="18.140625" style="1" customWidth="1"/>
    <col min="5892" max="5892" width="26.7109375" style="1" customWidth="1"/>
    <col min="5893" max="5894" width="11.42578125" style="1"/>
    <col min="5895" max="5895" width="14.28515625" style="1" customWidth="1"/>
    <col min="5896" max="5896" width="25" style="1" customWidth="1"/>
    <col min="5897" max="5898" width="11.42578125" style="1"/>
    <col min="5899" max="5899" width="19.7109375" style="1" customWidth="1"/>
    <col min="5900" max="5900" width="11.42578125" style="1"/>
    <col min="5901" max="5901" width="14.7109375" style="1" customWidth="1"/>
    <col min="5902" max="5908" width="11.42578125" style="1"/>
    <col min="5909" max="5909" width="33.5703125" style="1" customWidth="1"/>
    <col min="5910" max="6143" width="11.42578125" style="1"/>
    <col min="6144" max="6144" width="15.7109375" style="1" customWidth="1"/>
    <col min="6145" max="6145" width="10.28515625" style="1" customWidth="1"/>
    <col min="6146" max="6146" width="16.42578125" style="1" customWidth="1"/>
    <col min="6147" max="6147" width="18.140625" style="1" customWidth="1"/>
    <col min="6148" max="6148" width="26.7109375" style="1" customWidth="1"/>
    <col min="6149" max="6150" width="11.42578125" style="1"/>
    <col min="6151" max="6151" width="14.28515625" style="1" customWidth="1"/>
    <col min="6152" max="6152" width="25" style="1" customWidth="1"/>
    <col min="6153" max="6154" width="11.42578125" style="1"/>
    <col min="6155" max="6155" width="19.7109375" style="1" customWidth="1"/>
    <col min="6156" max="6156" width="11.42578125" style="1"/>
    <col min="6157" max="6157" width="14.7109375" style="1" customWidth="1"/>
    <col min="6158" max="6164" width="11.42578125" style="1"/>
    <col min="6165" max="6165" width="33.5703125" style="1" customWidth="1"/>
    <col min="6166" max="6399" width="11.42578125" style="1"/>
    <col min="6400" max="6400" width="15.7109375" style="1" customWidth="1"/>
    <col min="6401" max="6401" width="10.28515625" style="1" customWidth="1"/>
    <col min="6402" max="6402" width="16.42578125" style="1" customWidth="1"/>
    <col min="6403" max="6403" width="18.140625" style="1" customWidth="1"/>
    <col min="6404" max="6404" width="26.7109375" style="1" customWidth="1"/>
    <col min="6405" max="6406" width="11.42578125" style="1"/>
    <col min="6407" max="6407" width="14.28515625" style="1" customWidth="1"/>
    <col min="6408" max="6408" width="25" style="1" customWidth="1"/>
    <col min="6409" max="6410" width="11.42578125" style="1"/>
    <col min="6411" max="6411" width="19.7109375" style="1" customWidth="1"/>
    <col min="6412" max="6412" width="11.42578125" style="1"/>
    <col min="6413" max="6413" width="14.7109375" style="1" customWidth="1"/>
    <col min="6414" max="6420" width="11.42578125" style="1"/>
    <col min="6421" max="6421" width="33.5703125" style="1" customWidth="1"/>
    <col min="6422" max="6655" width="11.42578125" style="1"/>
    <col min="6656" max="6656" width="15.7109375" style="1" customWidth="1"/>
    <col min="6657" max="6657" width="10.28515625" style="1" customWidth="1"/>
    <col min="6658" max="6658" width="16.42578125" style="1" customWidth="1"/>
    <col min="6659" max="6659" width="18.140625" style="1" customWidth="1"/>
    <col min="6660" max="6660" width="26.7109375" style="1" customWidth="1"/>
    <col min="6661" max="6662" width="11.42578125" style="1"/>
    <col min="6663" max="6663" width="14.28515625" style="1" customWidth="1"/>
    <col min="6664" max="6664" width="25" style="1" customWidth="1"/>
    <col min="6665" max="6666" width="11.42578125" style="1"/>
    <col min="6667" max="6667" width="19.7109375" style="1" customWidth="1"/>
    <col min="6668" max="6668" width="11.42578125" style="1"/>
    <col min="6669" max="6669" width="14.7109375" style="1" customWidth="1"/>
    <col min="6670" max="6676" width="11.42578125" style="1"/>
    <col min="6677" max="6677" width="33.5703125" style="1" customWidth="1"/>
    <col min="6678" max="6911" width="11.42578125" style="1"/>
    <col min="6912" max="6912" width="15.7109375" style="1" customWidth="1"/>
    <col min="6913" max="6913" width="10.28515625" style="1" customWidth="1"/>
    <col min="6914" max="6914" width="16.42578125" style="1" customWidth="1"/>
    <col min="6915" max="6915" width="18.140625" style="1" customWidth="1"/>
    <col min="6916" max="6916" width="26.7109375" style="1" customWidth="1"/>
    <col min="6917" max="6918" width="11.42578125" style="1"/>
    <col min="6919" max="6919" width="14.28515625" style="1" customWidth="1"/>
    <col min="6920" max="6920" width="25" style="1" customWidth="1"/>
    <col min="6921" max="6922" width="11.42578125" style="1"/>
    <col min="6923" max="6923" width="19.7109375" style="1" customWidth="1"/>
    <col min="6924" max="6924" width="11.42578125" style="1"/>
    <col min="6925" max="6925" width="14.7109375" style="1" customWidth="1"/>
    <col min="6926" max="6932" width="11.42578125" style="1"/>
    <col min="6933" max="6933" width="33.5703125" style="1" customWidth="1"/>
    <col min="6934" max="7167" width="11.42578125" style="1"/>
    <col min="7168" max="7168" width="15.7109375" style="1" customWidth="1"/>
    <col min="7169" max="7169" width="10.28515625" style="1" customWidth="1"/>
    <col min="7170" max="7170" width="16.42578125" style="1" customWidth="1"/>
    <col min="7171" max="7171" width="18.140625" style="1" customWidth="1"/>
    <col min="7172" max="7172" width="26.7109375" style="1" customWidth="1"/>
    <col min="7173" max="7174" width="11.42578125" style="1"/>
    <col min="7175" max="7175" width="14.28515625" style="1" customWidth="1"/>
    <col min="7176" max="7176" width="25" style="1" customWidth="1"/>
    <col min="7177" max="7178" width="11.42578125" style="1"/>
    <col min="7179" max="7179" width="19.7109375" style="1" customWidth="1"/>
    <col min="7180" max="7180" width="11.42578125" style="1"/>
    <col min="7181" max="7181" width="14.7109375" style="1" customWidth="1"/>
    <col min="7182" max="7188" width="11.42578125" style="1"/>
    <col min="7189" max="7189" width="33.5703125" style="1" customWidth="1"/>
    <col min="7190" max="7423" width="11.42578125" style="1"/>
    <col min="7424" max="7424" width="15.7109375" style="1" customWidth="1"/>
    <col min="7425" max="7425" width="10.28515625" style="1" customWidth="1"/>
    <col min="7426" max="7426" width="16.42578125" style="1" customWidth="1"/>
    <col min="7427" max="7427" width="18.140625" style="1" customWidth="1"/>
    <col min="7428" max="7428" width="26.7109375" style="1" customWidth="1"/>
    <col min="7429" max="7430" width="11.42578125" style="1"/>
    <col min="7431" max="7431" width="14.28515625" style="1" customWidth="1"/>
    <col min="7432" max="7432" width="25" style="1" customWidth="1"/>
    <col min="7433" max="7434" width="11.42578125" style="1"/>
    <col min="7435" max="7435" width="19.7109375" style="1" customWidth="1"/>
    <col min="7436" max="7436" width="11.42578125" style="1"/>
    <col min="7437" max="7437" width="14.7109375" style="1" customWidth="1"/>
    <col min="7438" max="7444" width="11.42578125" style="1"/>
    <col min="7445" max="7445" width="33.5703125" style="1" customWidth="1"/>
    <col min="7446" max="7679" width="11.42578125" style="1"/>
    <col min="7680" max="7680" width="15.7109375" style="1" customWidth="1"/>
    <col min="7681" max="7681" width="10.28515625" style="1" customWidth="1"/>
    <col min="7682" max="7682" width="16.42578125" style="1" customWidth="1"/>
    <col min="7683" max="7683" width="18.140625" style="1" customWidth="1"/>
    <col min="7684" max="7684" width="26.7109375" style="1" customWidth="1"/>
    <col min="7685" max="7686" width="11.42578125" style="1"/>
    <col min="7687" max="7687" width="14.28515625" style="1" customWidth="1"/>
    <col min="7688" max="7688" width="25" style="1" customWidth="1"/>
    <col min="7689" max="7690" width="11.42578125" style="1"/>
    <col min="7691" max="7691" width="19.7109375" style="1" customWidth="1"/>
    <col min="7692" max="7692" width="11.42578125" style="1"/>
    <col min="7693" max="7693" width="14.7109375" style="1" customWidth="1"/>
    <col min="7694" max="7700" width="11.42578125" style="1"/>
    <col min="7701" max="7701" width="33.5703125" style="1" customWidth="1"/>
    <col min="7702" max="7935" width="11.42578125" style="1"/>
    <col min="7936" max="7936" width="15.7109375" style="1" customWidth="1"/>
    <col min="7937" max="7937" width="10.28515625" style="1" customWidth="1"/>
    <col min="7938" max="7938" width="16.42578125" style="1" customWidth="1"/>
    <col min="7939" max="7939" width="18.140625" style="1" customWidth="1"/>
    <col min="7940" max="7940" width="26.7109375" style="1" customWidth="1"/>
    <col min="7941" max="7942" width="11.42578125" style="1"/>
    <col min="7943" max="7943" width="14.28515625" style="1" customWidth="1"/>
    <col min="7944" max="7944" width="25" style="1" customWidth="1"/>
    <col min="7945" max="7946" width="11.42578125" style="1"/>
    <col min="7947" max="7947" width="19.7109375" style="1" customWidth="1"/>
    <col min="7948" max="7948" width="11.42578125" style="1"/>
    <col min="7949" max="7949" width="14.7109375" style="1" customWidth="1"/>
    <col min="7950" max="7956" width="11.42578125" style="1"/>
    <col min="7957" max="7957" width="33.5703125" style="1" customWidth="1"/>
    <col min="7958" max="8191" width="11.42578125" style="1"/>
    <col min="8192" max="8192" width="15.7109375" style="1" customWidth="1"/>
    <col min="8193" max="8193" width="10.28515625" style="1" customWidth="1"/>
    <col min="8194" max="8194" width="16.42578125" style="1" customWidth="1"/>
    <col min="8195" max="8195" width="18.140625" style="1" customWidth="1"/>
    <col min="8196" max="8196" width="26.7109375" style="1" customWidth="1"/>
    <col min="8197" max="8198" width="11.42578125" style="1"/>
    <col min="8199" max="8199" width="14.28515625" style="1" customWidth="1"/>
    <col min="8200" max="8200" width="25" style="1" customWidth="1"/>
    <col min="8201" max="8202" width="11.42578125" style="1"/>
    <col min="8203" max="8203" width="19.7109375" style="1" customWidth="1"/>
    <col min="8204" max="8204" width="11.42578125" style="1"/>
    <col min="8205" max="8205" width="14.7109375" style="1" customWidth="1"/>
    <col min="8206" max="8212" width="11.42578125" style="1"/>
    <col min="8213" max="8213" width="33.5703125" style="1" customWidth="1"/>
    <col min="8214" max="8447" width="11.42578125" style="1"/>
    <col min="8448" max="8448" width="15.7109375" style="1" customWidth="1"/>
    <col min="8449" max="8449" width="10.28515625" style="1" customWidth="1"/>
    <col min="8450" max="8450" width="16.42578125" style="1" customWidth="1"/>
    <col min="8451" max="8451" width="18.140625" style="1" customWidth="1"/>
    <col min="8452" max="8452" width="26.7109375" style="1" customWidth="1"/>
    <col min="8453" max="8454" width="11.42578125" style="1"/>
    <col min="8455" max="8455" width="14.28515625" style="1" customWidth="1"/>
    <col min="8456" max="8456" width="25" style="1" customWidth="1"/>
    <col min="8457" max="8458" width="11.42578125" style="1"/>
    <col min="8459" max="8459" width="19.7109375" style="1" customWidth="1"/>
    <col min="8460" max="8460" width="11.42578125" style="1"/>
    <col min="8461" max="8461" width="14.7109375" style="1" customWidth="1"/>
    <col min="8462" max="8468" width="11.42578125" style="1"/>
    <col min="8469" max="8469" width="33.5703125" style="1" customWidth="1"/>
    <col min="8470" max="8703" width="11.42578125" style="1"/>
    <col min="8704" max="8704" width="15.7109375" style="1" customWidth="1"/>
    <col min="8705" max="8705" width="10.28515625" style="1" customWidth="1"/>
    <col min="8706" max="8706" width="16.42578125" style="1" customWidth="1"/>
    <col min="8707" max="8707" width="18.140625" style="1" customWidth="1"/>
    <col min="8708" max="8708" width="26.7109375" style="1" customWidth="1"/>
    <col min="8709" max="8710" width="11.42578125" style="1"/>
    <col min="8711" max="8711" width="14.28515625" style="1" customWidth="1"/>
    <col min="8712" max="8712" width="25" style="1" customWidth="1"/>
    <col min="8713" max="8714" width="11.42578125" style="1"/>
    <col min="8715" max="8715" width="19.7109375" style="1" customWidth="1"/>
    <col min="8716" max="8716" width="11.42578125" style="1"/>
    <col min="8717" max="8717" width="14.7109375" style="1" customWidth="1"/>
    <col min="8718" max="8724" width="11.42578125" style="1"/>
    <col min="8725" max="8725" width="33.5703125" style="1" customWidth="1"/>
    <col min="8726" max="8959" width="11.42578125" style="1"/>
    <col min="8960" max="8960" width="15.7109375" style="1" customWidth="1"/>
    <col min="8961" max="8961" width="10.28515625" style="1" customWidth="1"/>
    <col min="8962" max="8962" width="16.42578125" style="1" customWidth="1"/>
    <col min="8963" max="8963" width="18.140625" style="1" customWidth="1"/>
    <col min="8964" max="8964" width="26.7109375" style="1" customWidth="1"/>
    <col min="8965" max="8966" width="11.42578125" style="1"/>
    <col min="8967" max="8967" width="14.28515625" style="1" customWidth="1"/>
    <col min="8968" max="8968" width="25" style="1" customWidth="1"/>
    <col min="8969" max="8970" width="11.42578125" style="1"/>
    <col min="8971" max="8971" width="19.7109375" style="1" customWidth="1"/>
    <col min="8972" max="8972" width="11.42578125" style="1"/>
    <col min="8973" max="8973" width="14.7109375" style="1" customWidth="1"/>
    <col min="8974" max="8980" width="11.42578125" style="1"/>
    <col min="8981" max="8981" width="33.5703125" style="1" customWidth="1"/>
    <col min="8982" max="9215" width="11.42578125" style="1"/>
    <col min="9216" max="9216" width="15.7109375" style="1" customWidth="1"/>
    <col min="9217" max="9217" width="10.28515625" style="1" customWidth="1"/>
    <col min="9218" max="9218" width="16.42578125" style="1" customWidth="1"/>
    <col min="9219" max="9219" width="18.140625" style="1" customWidth="1"/>
    <col min="9220" max="9220" width="26.7109375" style="1" customWidth="1"/>
    <col min="9221" max="9222" width="11.42578125" style="1"/>
    <col min="9223" max="9223" width="14.28515625" style="1" customWidth="1"/>
    <col min="9224" max="9224" width="25" style="1" customWidth="1"/>
    <col min="9225" max="9226" width="11.42578125" style="1"/>
    <col min="9227" max="9227" width="19.7109375" style="1" customWidth="1"/>
    <col min="9228" max="9228" width="11.42578125" style="1"/>
    <col min="9229" max="9229" width="14.7109375" style="1" customWidth="1"/>
    <col min="9230" max="9236" width="11.42578125" style="1"/>
    <col min="9237" max="9237" width="33.5703125" style="1" customWidth="1"/>
    <col min="9238" max="9471" width="11.42578125" style="1"/>
    <col min="9472" max="9472" width="15.7109375" style="1" customWidth="1"/>
    <col min="9473" max="9473" width="10.28515625" style="1" customWidth="1"/>
    <col min="9474" max="9474" width="16.42578125" style="1" customWidth="1"/>
    <col min="9475" max="9475" width="18.140625" style="1" customWidth="1"/>
    <col min="9476" max="9476" width="26.7109375" style="1" customWidth="1"/>
    <col min="9477" max="9478" width="11.42578125" style="1"/>
    <col min="9479" max="9479" width="14.28515625" style="1" customWidth="1"/>
    <col min="9480" max="9480" width="25" style="1" customWidth="1"/>
    <col min="9481" max="9482" width="11.42578125" style="1"/>
    <col min="9483" max="9483" width="19.7109375" style="1" customWidth="1"/>
    <col min="9484" max="9484" width="11.42578125" style="1"/>
    <col min="9485" max="9485" width="14.7109375" style="1" customWidth="1"/>
    <col min="9486" max="9492" width="11.42578125" style="1"/>
    <col min="9493" max="9493" width="33.5703125" style="1" customWidth="1"/>
    <col min="9494" max="9727" width="11.42578125" style="1"/>
    <col min="9728" max="9728" width="15.7109375" style="1" customWidth="1"/>
    <col min="9729" max="9729" width="10.28515625" style="1" customWidth="1"/>
    <col min="9730" max="9730" width="16.42578125" style="1" customWidth="1"/>
    <col min="9731" max="9731" width="18.140625" style="1" customWidth="1"/>
    <col min="9732" max="9732" width="26.7109375" style="1" customWidth="1"/>
    <col min="9733" max="9734" width="11.42578125" style="1"/>
    <col min="9735" max="9735" width="14.28515625" style="1" customWidth="1"/>
    <col min="9736" max="9736" width="25" style="1" customWidth="1"/>
    <col min="9737" max="9738" width="11.42578125" style="1"/>
    <col min="9739" max="9739" width="19.7109375" style="1" customWidth="1"/>
    <col min="9740" max="9740" width="11.42578125" style="1"/>
    <col min="9741" max="9741" width="14.7109375" style="1" customWidth="1"/>
    <col min="9742" max="9748" width="11.42578125" style="1"/>
    <col min="9749" max="9749" width="33.5703125" style="1" customWidth="1"/>
    <col min="9750" max="9983" width="11.42578125" style="1"/>
    <col min="9984" max="9984" width="15.7109375" style="1" customWidth="1"/>
    <col min="9985" max="9985" width="10.28515625" style="1" customWidth="1"/>
    <col min="9986" max="9986" width="16.42578125" style="1" customWidth="1"/>
    <col min="9987" max="9987" width="18.140625" style="1" customWidth="1"/>
    <col min="9988" max="9988" width="26.7109375" style="1" customWidth="1"/>
    <col min="9989" max="9990" width="11.42578125" style="1"/>
    <col min="9991" max="9991" width="14.28515625" style="1" customWidth="1"/>
    <col min="9992" max="9992" width="25" style="1" customWidth="1"/>
    <col min="9993" max="9994" width="11.42578125" style="1"/>
    <col min="9995" max="9995" width="19.7109375" style="1" customWidth="1"/>
    <col min="9996" max="9996" width="11.42578125" style="1"/>
    <col min="9997" max="9997" width="14.7109375" style="1" customWidth="1"/>
    <col min="9998" max="10004" width="11.42578125" style="1"/>
    <col min="10005" max="10005" width="33.5703125" style="1" customWidth="1"/>
    <col min="10006" max="10239" width="11.42578125" style="1"/>
    <col min="10240" max="10240" width="15.7109375" style="1" customWidth="1"/>
    <col min="10241" max="10241" width="10.28515625" style="1" customWidth="1"/>
    <col min="10242" max="10242" width="16.42578125" style="1" customWidth="1"/>
    <col min="10243" max="10243" width="18.140625" style="1" customWidth="1"/>
    <col min="10244" max="10244" width="26.7109375" style="1" customWidth="1"/>
    <col min="10245" max="10246" width="11.42578125" style="1"/>
    <col min="10247" max="10247" width="14.28515625" style="1" customWidth="1"/>
    <col min="10248" max="10248" width="25" style="1" customWidth="1"/>
    <col min="10249" max="10250" width="11.42578125" style="1"/>
    <col min="10251" max="10251" width="19.7109375" style="1" customWidth="1"/>
    <col min="10252" max="10252" width="11.42578125" style="1"/>
    <col min="10253" max="10253" width="14.7109375" style="1" customWidth="1"/>
    <col min="10254" max="10260" width="11.42578125" style="1"/>
    <col min="10261" max="10261" width="33.5703125" style="1" customWidth="1"/>
    <col min="10262" max="10495" width="11.42578125" style="1"/>
    <col min="10496" max="10496" width="15.7109375" style="1" customWidth="1"/>
    <col min="10497" max="10497" width="10.28515625" style="1" customWidth="1"/>
    <col min="10498" max="10498" width="16.42578125" style="1" customWidth="1"/>
    <col min="10499" max="10499" width="18.140625" style="1" customWidth="1"/>
    <col min="10500" max="10500" width="26.7109375" style="1" customWidth="1"/>
    <col min="10501" max="10502" width="11.42578125" style="1"/>
    <col min="10503" max="10503" width="14.28515625" style="1" customWidth="1"/>
    <col min="10504" max="10504" width="25" style="1" customWidth="1"/>
    <col min="10505" max="10506" width="11.42578125" style="1"/>
    <col min="10507" max="10507" width="19.7109375" style="1" customWidth="1"/>
    <col min="10508" max="10508" width="11.42578125" style="1"/>
    <col min="10509" max="10509" width="14.7109375" style="1" customWidth="1"/>
    <col min="10510" max="10516" width="11.42578125" style="1"/>
    <col min="10517" max="10517" width="33.5703125" style="1" customWidth="1"/>
    <col min="10518" max="10751" width="11.42578125" style="1"/>
    <col min="10752" max="10752" width="15.7109375" style="1" customWidth="1"/>
    <col min="10753" max="10753" width="10.28515625" style="1" customWidth="1"/>
    <col min="10754" max="10754" width="16.42578125" style="1" customWidth="1"/>
    <col min="10755" max="10755" width="18.140625" style="1" customWidth="1"/>
    <col min="10756" max="10756" width="26.7109375" style="1" customWidth="1"/>
    <col min="10757" max="10758" width="11.42578125" style="1"/>
    <col min="10759" max="10759" width="14.28515625" style="1" customWidth="1"/>
    <col min="10760" max="10760" width="25" style="1" customWidth="1"/>
    <col min="10761" max="10762" width="11.42578125" style="1"/>
    <col min="10763" max="10763" width="19.7109375" style="1" customWidth="1"/>
    <col min="10764" max="10764" width="11.42578125" style="1"/>
    <col min="10765" max="10765" width="14.7109375" style="1" customWidth="1"/>
    <col min="10766" max="10772" width="11.42578125" style="1"/>
    <col min="10773" max="10773" width="33.5703125" style="1" customWidth="1"/>
    <col min="10774" max="11007" width="11.42578125" style="1"/>
    <col min="11008" max="11008" width="15.7109375" style="1" customWidth="1"/>
    <col min="11009" max="11009" width="10.28515625" style="1" customWidth="1"/>
    <col min="11010" max="11010" width="16.42578125" style="1" customWidth="1"/>
    <col min="11011" max="11011" width="18.140625" style="1" customWidth="1"/>
    <col min="11012" max="11012" width="26.7109375" style="1" customWidth="1"/>
    <col min="11013" max="11014" width="11.42578125" style="1"/>
    <col min="11015" max="11015" width="14.28515625" style="1" customWidth="1"/>
    <col min="11016" max="11016" width="25" style="1" customWidth="1"/>
    <col min="11017" max="11018" width="11.42578125" style="1"/>
    <col min="11019" max="11019" width="19.7109375" style="1" customWidth="1"/>
    <col min="11020" max="11020" width="11.42578125" style="1"/>
    <col min="11021" max="11021" width="14.7109375" style="1" customWidth="1"/>
    <col min="11022" max="11028" width="11.42578125" style="1"/>
    <col min="11029" max="11029" width="33.5703125" style="1" customWidth="1"/>
    <col min="11030" max="11263" width="11.42578125" style="1"/>
    <col min="11264" max="11264" width="15.7109375" style="1" customWidth="1"/>
    <col min="11265" max="11265" width="10.28515625" style="1" customWidth="1"/>
    <col min="11266" max="11266" width="16.42578125" style="1" customWidth="1"/>
    <col min="11267" max="11267" width="18.140625" style="1" customWidth="1"/>
    <col min="11268" max="11268" width="26.7109375" style="1" customWidth="1"/>
    <col min="11269" max="11270" width="11.42578125" style="1"/>
    <col min="11271" max="11271" width="14.28515625" style="1" customWidth="1"/>
    <col min="11272" max="11272" width="25" style="1" customWidth="1"/>
    <col min="11273" max="11274" width="11.42578125" style="1"/>
    <col min="11275" max="11275" width="19.7109375" style="1" customWidth="1"/>
    <col min="11276" max="11276" width="11.42578125" style="1"/>
    <col min="11277" max="11277" width="14.7109375" style="1" customWidth="1"/>
    <col min="11278" max="11284" width="11.42578125" style="1"/>
    <col min="11285" max="11285" width="33.5703125" style="1" customWidth="1"/>
    <col min="11286" max="11519" width="11.42578125" style="1"/>
    <col min="11520" max="11520" width="15.7109375" style="1" customWidth="1"/>
    <col min="11521" max="11521" width="10.28515625" style="1" customWidth="1"/>
    <col min="11522" max="11522" width="16.42578125" style="1" customWidth="1"/>
    <col min="11523" max="11523" width="18.140625" style="1" customWidth="1"/>
    <col min="11524" max="11524" width="26.7109375" style="1" customWidth="1"/>
    <col min="11525" max="11526" width="11.42578125" style="1"/>
    <col min="11527" max="11527" width="14.28515625" style="1" customWidth="1"/>
    <col min="11528" max="11528" width="25" style="1" customWidth="1"/>
    <col min="11529" max="11530" width="11.42578125" style="1"/>
    <col min="11531" max="11531" width="19.7109375" style="1" customWidth="1"/>
    <col min="11532" max="11532" width="11.42578125" style="1"/>
    <col min="11533" max="11533" width="14.7109375" style="1" customWidth="1"/>
    <col min="11534" max="11540" width="11.42578125" style="1"/>
    <col min="11541" max="11541" width="33.5703125" style="1" customWidth="1"/>
    <col min="11542" max="11775" width="11.42578125" style="1"/>
    <col min="11776" max="11776" width="15.7109375" style="1" customWidth="1"/>
    <col min="11777" max="11777" width="10.28515625" style="1" customWidth="1"/>
    <col min="11778" max="11778" width="16.42578125" style="1" customWidth="1"/>
    <col min="11779" max="11779" width="18.140625" style="1" customWidth="1"/>
    <col min="11780" max="11780" width="26.7109375" style="1" customWidth="1"/>
    <col min="11781" max="11782" width="11.42578125" style="1"/>
    <col min="11783" max="11783" width="14.28515625" style="1" customWidth="1"/>
    <col min="11784" max="11784" width="25" style="1" customWidth="1"/>
    <col min="11785" max="11786" width="11.42578125" style="1"/>
    <col min="11787" max="11787" width="19.7109375" style="1" customWidth="1"/>
    <col min="11788" max="11788" width="11.42578125" style="1"/>
    <col min="11789" max="11789" width="14.7109375" style="1" customWidth="1"/>
    <col min="11790" max="11796" width="11.42578125" style="1"/>
    <col min="11797" max="11797" width="33.5703125" style="1" customWidth="1"/>
    <col min="11798" max="12031" width="11.42578125" style="1"/>
    <col min="12032" max="12032" width="15.7109375" style="1" customWidth="1"/>
    <col min="12033" max="12033" width="10.28515625" style="1" customWidth="1"/>
    <col min="12034" max="12034" width="16.42578125" style="1" customWidth="1"/>
    <col min="12035" max="12035" width="18.140625" style="1" customWidth="1"/>
    <col min="12036" max="12036" width="26.7109375" style="1" customWidth="1"/>
    <col min="12037" max="12038" width="11.42578125" style="1"/>
    <col min="12039" max="12039" width="14.28515625" style="1" customWidth="1"/>
    <col min="12040" max="12040" width="25" style="1" customWidth="1"/>
    <col min="12041" max="12042" width="11.42578125" style="1"/>
    <col min="12043" max="12043" width="19.7109375" style="1" customWidth="1"/>
    <col min="12044" max="12044" width="11.42578125" style="1"/>
    <col min="12045" max="12045" width="14.7109375" style="1" customWidth="1"/>
    <col min="12046" max="12052" width="11.42578125" style="1"/>
    <col min="12053" max="12053" width="33.5703125" style="1" customWidth="1"/>
    <col min="12054" max="12287" width="11.42578125" style="1"/>
    <col min="12288" max="12288" width="15.7109375" style="1" customWidth="1"/>
    <col min="12289" max="12289" width="10.28515625" style="1" customWidth="1"/>
    <col min="12290" max="12290" width="16.42578125" style="1" customWidth="1"/>
    <col min="12291" max="12291" width="18.140625" style="1" customWidth="1"/>
    <col min="12292" max="12292" width="26.7109375" style="1" customWidth="1"/>
    <col min="12293" max="12294" width="11.42578125" style="1"/>
    <col min="12295" max="12295" width="14.28515625" style="1" customWidth="1"/>
    <col min="12296" max="12296" width="25" style="1" customWidth="1"/>
    <col min="12297" max="12298" width="11.42578125" style="1"/>
    <col min="12299" max="12299" width="19.7109375" style="1" customWidth="1"/>
    <col min="12300" max="12300" width="11.42578125" style="1"/>
    <col min="12301" max="12301" width="14.7109375" style="1" customWidth="1"/>
    <col min="12302" max="12308" width="11.42578125" style="1"/>
    <col min="12309" max="12309" width="33.5703125" style="1" customWidth="1"/>
    <col min="12310" max="12543" width="11.42578125" style="1"/>
    <col min="12544" max="12544" width="15.7109375" style="1" customWidth="1"/>
    <col min="12545" max="12545" width="10.28515625" style="1" customWidth="1"/>
    <col min="12546" max="12546" width="16.42578125" style="1" customWidth="1"/>
    <col min="12547" max="12547" width="18.140625" style="1" customWidth="1"/>
    <col min="12548" max="12548" width="26.7109375" style="1" customWidth="1"/>
    <col min="12549" max="12550" width="11.42578125" style="1"/>
    <col min="12551" max="12551" width="14.28515625" style="1" customWidth="1"/>
    <col min="12552" max="12552" width="25" style="1" customWidth="1"/>
    <col min="12553" max="12554" width="11.42578125" style="1"/>
    <col min="12555" max="12555" width="19.7109375" style="1" customWidth="1"/>
    <col min="12556" max="12556" width="11.42578125" style="1"/>
    <col min="12557" max="12557" width="14.7109375" style="1" customWidth="1"/>
    <col min="12558" max="12564" width="11.42578125" style="1"/>
    <col min="12565" max="12565" width="33.5703125" style="1" customWidth="1"/>
    <col min="12566" max="12799" width="11.42578125" style="1"/>
    <col min="12800" max="12800" width="15.7109375" style="1" customWidth="1"/>
    <col min="12801" max="12801" width="10.28515625" style="1" customWidth="1"/>
    <col min="12802" max="12802" width="16.42578125" style="1" customWidth="1"/>
    <col min="12803" max="12803" width="18.140625" style="1" customWidth="1"/>
    <col min="12804" max="12804" width="26.7109375" style="1" customWidth="1"/>
    <col min="12805" max="12806" width="11.42578125" style="1"/>
    <col min="12807" max="12807" width="14.28515625" style="1" customWidth="1"/>
    <col min="12808" max="12808" width="25" style="1" customWidth="1"/>
    <col min="12809" max="12810" width="11.42578125" style="1"/>
    <col min="12811" max="12811" width="19.7109375" style="1" customWidth="1"/>
    <col min="12812" max="12812" width="11.42578125" style="1"/>
    <col min="12813" max="12813" width="14.7109375" style="1" customWidth="1"/>
    <col min="12814" max="12820" width="11.42578125" style="1"/>
    <col min="12821" max="12821" width="33.5703125" style="1" customWidth="1"/>
    <col min="12822" max="13055" width="11.42578125" style="1"/>
    <col min="13056" max="13056" width="15.7109375" style="1" customWidth="1"/>
    <col min="13057" max="13057" width="10.28515625" style="1" customWidth="1"/>
    <col min="13058" max="13058" width="16.42578125" style="1" customWidth="1"/>
    <col min="13059" max="13059" width="18.140625" style="1" customWidth="1"/>
    <col min="13060" max="13060" width="26.7109375" style="1" customWidth="1"/>
    <col min="13061" max="13062" width="11.42578125" style="1"/>
    <col min="13063" max="13063" width="14.28515625" style="1" customWidth="1"/>
    <col min="13064" max="13064" width="25" style="1" customWidth="1"/>
    <col min="13065" max="13066" width="11.42578125" style="1"/>
    <col min="13067" max="13067" width="19.7109375" style="1" customWidth="1"/>
    <col min="13068" max="13068" width="11.42578125" style="1"/>
    <col min="13069" max="13069" width="14.7109375" style="1" customWidth="1"/>
    <col min="13070" max="13076" width="11.42578125" style="1"/>
    <col min="13077" max="13077" width="33.5703125" style="1" customWidth="1"/>
    <col min="13078" max="13311" width="11.42578125" style="1"/>
    <col min="13312" max="13312" width="15.7109375" style="1" customWidth="1"/>
    <col min="13313" max="13313" width="10.28515625" style="1" customWidth="1"/>
    <col min="13314" max="13314" width="16.42578125" style="1" customWidth="1"/>
    <col min="13315" max="13315" width="18.140625" style="1" customWidth="1"/>
    <col min="13316" max="13316" width="26.7109375" style="1" customWidth="1"/>
    <col min="13317" max="13318" width="11.42578125" style="1"/>
    <col min="13319" max="13319" width="14.28515625" style="1" customWidth="1"/>
    <col min="13320" max="13320" width="25" style="1" customWidth="1"/>
    <col min="13321" max="13322" width="11.42578125" style="1"/>
    <col min="13323" max="13323" width="19.7109375" style="1" customWidth="1"/>
    <col min="13324" max="13324" width="11.42578125" style="1"/>
    <col min="13325" max="13325" width="14.7109375" style="1" customWidth="1"/>
    <col min="13326" max="13332" width="11.42578125" style="1"/>
    <col min="13333" max="13333" width="33.5703125" style="1" customWidth="1"/>
    <col min="13334" max="13567" width="11.42578125" style="1"/>
    <col min="13568" max="13568" width="15.7109375" style="1" customWidth="1"/>
    <col min="13569" max="13569" width="10.28515625" style="1" customWidth="1"/>
    <col min="13570" max="13570" width="16.42578125" style="1" customWidth="1"/>
    <col min="13571" max="13571" width="18.140625" style="1" customWidth="1"/>
    <col min="13572" max="13572" width="26.7109375" style="1" customWidth="1"/>
    <col min="13573" max="13574" width="11.42578125" style="1"/>
    <col min="13575" max="13575" width="14.28515625" style="1" customWidth="1"/>
    <col min="13576" max="13576" width="25" style="1" customWidth="1"/>
    <col min="13577" max="13578" width="11.42578125" style="1"/>
    <col min="13579" max="13579" width="19.7109375" style="1" customWidth="1"/>
    <col min="13580" max="13580" width="11.42578125" style="1"/>
    <col min="13581" max="13581" width="14.7109375" style="1" customWidth="1"/>
    <col min="13582" max="13588" width="11.42578125" style="1"/>
    <col min="13589" max="13589" width="33.5703125" style="1" customWidth="1"/>
    <col min="13590" max="13823" width="11.42578125" style="1"/>
    <col min="13824" max="13824" width="15.7109375" style="1" customWidth="1"/>
    <col min="13825" max="13825" width="10.28515625" style="1" customWidth="1"/>
    <col min="13826" max="13826" width="16.42578125" style="1" customWidth="1"/>
    <col min="13827" max="13827" width="18.140625" style="1" customWidth="1"/>
    <col min="13828" max="13828" width="26.7109375" style="1" customWidth="1"/>
    <col min="13829" max="13830" width="11.42578125" style="1"/>
    <col min="13831" max="13831" width="14.28515625" style="1" customWidth="1"/>
    <col min="13832" max="13832" width="25" style="1" customWidth="1"/>
    <col min="13833" max="13834" width="11.42578125" style="1"/>
    <col min="13835" max="13835" width="19.7109375" style="1" customWidth="1"/>
    <col min="13836" max="13836" width="11.42578125" style="1"/>
    <col min="13837" max="13837" width="14.7109375" style="1" customWidth="1"/>
    <col min="13838" max="13844" width="11.42578125" style="1"/>
    <col min="13845" max="13845" width="33.5703125" style="1" customWidth="1"/>
    <col min="13846" max="14079" width="11.42578125" style="1"/>
    <col min="14080" max="14080" width="15.7109375" style="1" customWidth="1"/>
    <col min="14081" max="14081" width="10.28515625" style="1" customWidth="1"/>
    <col min="14082" max="14082" width="16.42578125" style="1" customWidth="1"/>
    <col min="14083" max="14083" width="18.140625" style="1" customWidth="1"/>
    <col min="14084" max="14084" width="26.7109375" style="1" customWidth="1"/>
    <col min="14085" max="14086" width="11.42578125" style="1"/>
    <col min="14087" max="14087" width="14.28515625" style="1" customWidth="1"/>
    <col min="14088" max="14088" width="25" style="1" customWidth="1"/>
    <col min="14089" max="14090" width="11.42578125" style="1"/>
    <col min="14091" max="14091" width="19.7109375" style="1" customWidth="1"/>
    <col min="14092" max="14092" width="11.42578125" style="1"/>
    <col min="14093" max="14093" width="14.7109375" style="1" customWidth="1"/>
    <col min="14094" max="14100" width="11.42578125" style="1"/>
    <col min="14101" max="14101" width="33.5703125" style="1" customWidth="1"/>
    <col min="14102" max="14335" width="11.42578125" style="1"/>
    <col min="14336" max="14336" width="15.7109375" style="1" customWidth="1"/>
    <col min="14337" max="14337" width="10.28515625" style="1" customWidth="1"/>
    <col min="14338" max="14338" width="16.42578125" style="1" customWidth="1"/>
    <col min="14339" max="14339" width="18.140625" style="1" customWidth="1"/>
    <col min="14340" max="14340" width="26.7109375" style="1" customWidth="1"/>
    <col min="14341" max="14342" width="11.42578125" style="1"/>
    <col min="14343" max="14343" width="14.28515625" style="1" customWidth="1"/>
    <col min="14344" max="14344" width="25" style="1" customWidth="1"/>
    <col min="14345" max="14346" width="11.42578125" style="1"/>
    <col min="14347" max="14347" width="19.7109375" style="1" customWidth="1"/>
    <col min="14348" max="14348" width="11.42578125" style="1"/>
    <col min="14349" max="14349" width="14.7109375" style="1" customWidth="1"/>
    <col min="14350" max="14356" width="11.42578125" style="1"/>
    <col min="14357" max="14357" width="33.5703125" style="1" customWidth="1"/>
    <col min="14358" max="14591" width="11.42578125" style="1"/>
    <col min="14592" max="14592" width="15.7109375" style="1" customWidth="1"/>
    <col min="14593" max="14593" width="10.28515625" style="1" customWidth="1"/>
    <col min="14594" max="14594" width="16.42578125" style="1" customWidth="1"/>
    <col min="14595" max="14595" width="18.140625" style="1" customWidth="1"/>
    <col min="14596" max="14596" width="26.7109375" style="1" customWidth="1"/>
    <col min="14597" max="14598" width="11.42578125" style="1"/>
    <col min="14599" max="14599" width="14.28515625" style="1" customWidth="1"/>
    <col min="14600" max="14600" width="25" style="1" customWidth="1"/>
    <col min="14601" max="14602" width="11.42578125" style="1"/>
    <col min="14603" max="14603" width="19.7109375" style="1" customWidth="1"/>
    <col min="14604" max="14604" width="11.42578125" style="1"/>
    <col min="14605" max="14605" width="14.7109375" style="1" customWidth="1"/>
    <col min="14606" max="14612" width="11.42578125" style="1"/>
    <col min="14613" max="14613" width="33.5703125" style="1" customWidth="1"/>
    <col min="14614" max="14847" width="11.42578125" style="1"/>
    <col min="14848" max="14848" width="15.7109375" style="1" customWidth="1"/>
    <col min="14849" max="14849" width="10.28515625" style="1" customWidth="1"/>
    <col min="14850" max="14850" width="16.42578125" style="1" customWidth="1"/>
    <col min="14851" max="14851" width="18.140625" style="1" customWidth="1"/>
    <col min="14852" max="14852" width="26.7109375" style="1" customWidth="1"/>
    <col min="14853" max="14854" width="11.42578125" style="1"/>
    <col min="14855" max="14855" width="14.28515625" style="1" customWidth="1"/>
    <col min="14856" max="14856" width="25" style="1" customWidth="1"/>
    <col min="14857" max="14858" width="11.42578125" style="1"/>
    <col min="14859" max="14859" width="19.7109375" style="1" customWidth="1"/>
    <col min="14860" max="14860" width="11.42578125" style="1"/>
    <col min="14861" max="14861" width="14.7109375" style="1" customWidth="1"/>
    <col min="14862" max="14868" width="11.42578125" style="1"/>
    <col min="14869" max="14869" width="33.5703125" style="1" customWidth="1"/>
    <col min="14870" max="15103" width="11.42578125" style="1"/>
    <col min="15104" max="15104" width="15.7109375" style="1" customWidth="1"/>
    <col min="15105" max="15105" width="10.28515625" style="1" customWidth="1"/>
    <col min="15106" max="15106" width="16.42578125" style="1" customWidth="1"/>
    <col min="15107" max="15107" width="18.140625" style="1" customWidth="1"/>
    <col min="15108" max="15108" width="26.7109375" style="1" customWidth="1"/>
    <col min="15109" max="15110" width="11.42578125" style="1"/>
    <col min="15111" max="15111" width="14.28515625" style="1" customWidth="1"/>
    <col min="15112" max="15112" width="25" style="1" customWidth="1"/>
    <col min="15113" max="15114" width="11.42578125" style="1"/>
    <col min="15115" max="15115" width="19.7109375" style="1" customWidth="1"/>
    <col min="15116" max="15116" width="11.42578125" style="1"/>
    <col min="15117" max="15117" width="14.7109375" style="1" customWidth="1"/>
    <col min="15118" max="15124" width="11.42578125" style="1"/>
    <col min="15125" max="15125" width="33.5703125" style="1" customWidth="1"/>
    <col min="15126" max="15359" width="11.42578125" style="1"/>
    <col min="15360" max="15360" width="15.7109375" style="1" customWidth="1"/>
    <col min="15361" max="15361" width="10.28515625" style="1" customWidth="1"/>
    <col min="15362" max="15362" width="16.42578125" style="1" customWidth="1"/>
    <col min="15363" max="15363" width="18.140625" style="1" customWidth="1"/>
    <col min="15364" max="15364" width="26.7109375" style="1" customWidth="1"/>
    <col min="15365" max="15366" width="11.42578125" style="1"/>
    <col min="15367" max="15367" width="14.28515625" style="1" customWidth="1"/>
    <col min="15368" max="15368" width="25" style="1" customWidth="1"/>
    <col min="15369" max="15370" width="11.42578125" style="1"/>
    <col min="15371" max="15371" width="19.7109375" style="1" customWidth="1"/>
    <col min="15372" max="15372" width="11.42578125" style="1"/>
    <col min="15373" max="15373" width="14.7109375" style="1" customWidth="1"/>
    <col min="15374" max="15380" width="11.42578125" style="1"/>
    <col min="15381" max="15381" width="33.5703125" style="1" customWidth="1"/>
    <col min="15382" max="15615" width="11.42578125" style="1"/>
    <col min="15616" max="15616" width="15.7109375" style="1" customWidth="1"/>
    <col min="15617" max="15617" width="10.28515625" style="1" customWidth="1"/>
    <col min="15618" max="15618" width="16.42578125" style="1" customWidth="1"/>
    <col min="15619" max="15619" width="18.140625" style="1" customWidth="1"/>
    <col min="15620" max="15620" width="26.7109375" style="1" customWidth="1"/>
    <col min="15621" max="15622" width="11.42578125" style="1"/>
    <col min="15623" max="15623" width="14.28515625" style="1" customWidth="1"/>
    <col min="15624" max="15624" width="25" style="1" customWidth="1"/>
    <col min="15625" max="15626" width="11.42578125" style="1"/>
    <col min="15627" max="15627" width="19.7109375" style="1" customWidth="1"/>
    <col min="15628" max="15628" width="11.42578125" style="1"/>
    <col min="15629" max="15629" width="14.7109375" style="1" customWidth="1"/>
    <col min="15630" max="15636" width="11.42578125" style="1"/>
    <col min="15637" max="15637" width="33.5703125" style="1" customWidth="1"/>
    <col min="15638" max="15871" width="11.42578125" style="1"/>
    <col min="15872" max="15872" width="15.7109375" style="1" customWidth="1"/>
    <col min="15873" max="15873" width="10.28515625" style="1" customWidth="1"/>
    <col min="15874" max="15874" width="16.42578125" style="1" customWidth="1"/>
    <col min="15875" max="15875" width="18.140625" style="1" customWidth="1"/>
    <col min="15876" max="15876" width="26.7109375" style="1" customWidth="1"/>
    <col min="15877" max="15878" width="11.42578125" style="1"/>
    <col min="15879" max="15879" width="14.28515625" style="1" customWidth="1"/>
    <col min="15880" max="15880" width="25" style="1" customWidth="1"/>
    <col min="15881" max="15882" width="11.42578125" style="1"/>
    <col min="15883" max="15883" width="19.7109375" style="1" customWidth="1"/>
    <col min="15884" max="15884" width="11.42578125" style="1"/>
    <col min="15885" max="15885" width="14.7109375" style="1" customWidth="1"/>
    <col min="15886" max="15892" width="11.42578125" style="1"/>
    <col min="15893" max="15893" width="33.5703125" style="1" customWidth="1"/>
    <col min="15894" max="16127" width="11.42578125" style="1"/>
    <col min="16128" max="16128" width="15.7109375" style="1" customWidth="1"/>
    <col min="16129" max="16129" width="10.28515625" style="1" customWidth="1"/>
    <col min="16130" max="16130" width="16.42578125" style="1" customWidth="1"/>
    <col min="16131" max="16131" width="18.140625" style="1" customWidth="1"/>
    <col min="16132" max="16132" width="26.7109375" style="1" customWidth="1"/>
    <col min="16133" max="16134" width="11.42578125" style="1"/>
    <col min="16135" max="16135" width="14.28515625" style="1" customWidth="1"/>
    <col min="16136" max="16136" width="25" style="1" customWidth="1"/>
    <col min="16137" max="16138" width="11.42578125" style="1"/>
    <col min="16139" max="16139" width="19.7109375" style="1" customWidth="1"/>
    <col min="16140" max="16140" width="11.42578125" style="1"/>
    <col min="16141" max="16141" width="14.7109375" style="1" customWidth="1"/>
    <col min="16142" max="16148" width="11.42578125" style="1"/>
    <col min="16149" max="16149" width="33.5703125" style="1" customWidth="1"/>
    <col min="16150" max="16384" width="11.42578125" style="1"/>
  </cols>
  <sheetData>
    <row r="1" spans="1:27" ht="13.5" thickBot="1" x14ac:dyDescent="0.25"/>
    <row r="2" spans="1:27" ht="29.25" customHeight="1" x14ac:dyDescent="0.2">
      <c r="A2" s="84" t="s">
        <v>0</v>
      </c>
      <c r="B2" s="85"/>
      <c r="C2" s="88" t="s">
        <v>1</v>
      </c>
      <c r="D2" s="88"/>
      <c r="E2" s="88"/>
      <c r="F2" s="88"/>
      <c r="G2" s="88"/>
      <c r="H2" s="88"/>
      <c r="I2" s="88"/>
      <c r="J2" s="88"/>
      <c r="K2" s="88"/>
      <c r="L2" s="88"/>
      <c r="M2" s="88"/>
      <c r="N2" s="88"/>
      <c r="O2" s="88"/>
      <c r="P2" s="88"/>
      <c r="Q2" s="88"/>
      <c r="R2" s="88"/>
      <c r="S2" s="88"/>
      <c r="T2" s="88"/>
      <c r="U2" s="88"/>
      <c r="V2" s="88"/>
      <c r="W2" s="88"/>
      <c r="X2" s="88"/>
      <c r="Y2" s="90"/>
      <c r="Z2" s="90"/>
      <c r="AA2" s="91"/>
    </row>
    <row r="3" spans="1:27" ht="30.75" customHeight="1" x14ac:dyDescent="0.2">
      <c r="A3" s="86"/>
      <c r="B3" s="87"/>
      <c r="C3" s="89"/>
      <c r="D3" s="89"/>
      <c r="E3" s="89"/>
      <c r="F3" s="89"/>
      <c r="G3" s="89"/>
      <c r="H3" s="89"/>
      <c r="I3" s="89"/>
      <c r="J3" s="89"/>
      <c r="K3" s="89"/>
      <c r="L3" s="89"/>
      <c r="M3" s="89"/>
      <c r="N3" s="89"/>
      <c r="O3" s="89"/>
      <c r="P3" s="89"/>
      <c r="Q3" s="89"/>
      <c r="R3" s="89"/>
      <c r="S3" s="89"/>
      <c r="T3" s="89"/>
      <c r="U3" s="89"/>
      <c r="V3" s="89"/>
      <c r="W3" s="89"/>
      <c r="X3" s="89"/>
      <c r="Y3" s="92"/>
      <c r="Z3" s="92"/>
      <c r="AA3" s="93"/>
    </row>
    <row r="4" spans="1:27" ht="21" customHeight="1" x14ac:dyDescent="0.2">
      <c r="A4" s="86"/>
      <c r="B4" s="87"/>
      <c r="C4" s="89"/>
      <c r="D4" s="89"/>
      <c r="E4" s="89"/>
      <c r="F4" s="89"/>
      <c r="G4" s="89"/>
      <c r="H4" s="89"/>
      <c r="I4" s="89"/>
      <c r="J4" s="89"/>
      <c r="K4" s="89"/>
      <c r="L4" s="89"/>
      <c r="M4" s="89"/>
      <c r="N4" s="89"/>
      <c r="O4" s="89"/>
      <c r="P4" s="89"/>
      <c r="Q4" s="89"/>
      <c r="R4" s="89"/>
      <c r="S4" s="89"/>
      <c r="T4" s="89"/>
      <c r="U4" s="89"/>
      <c r="V4" s="89"/>
      <c r="W4" s="89"/>
      <c r="X4" s="89"/>
      <c r="Y4" s="92"/>
      <c r="Z4" s="92"/>
      <c r="AA4" s="93"/>
    </row>
    <row r="5" spans="1:27" ht="27.75" customHeight="1" thickBot="1" x14ac:dyDescent="0.25">
      <c r="A5" s="94" t="s">
        <v>2</v>
      </c>
      <c r="B5" s="95"/>
      <c r="C5" s="95"/>
      <c r="D5" s="95"/>
      <c r="E5" s="95"/>
      <c r="F5" s="95"/>
      <c r="G5" s="95"/>
      <c r="H5" s="95"/>
      <c r="I5" s="95"/>
      <c r="J5" s="95"/>
      <c r="K5" s="95"/>
      <c r="L5" s="95"/>
      <c r="M5" s="95"/>
      <c r="N5" s="95"/>
      <c r="O5" s="95"/>
      <c r="P5" s="95"/>
      <c r="Q5" s="95"/>
      <c r="R5" s="95"/>
      <c r="S5" s="95"/>
      <c r="T5" s="95"/>
      <c r="U5" s="95"/>
      <c r="V5" s="95"/>
      <c r="W5" s="95"/>
      <c r="X5" s="95"/>
      <c r="Y5" s="95"/>
      <c r="Z5" s="95"/>
      <c r="AA5" s="96"/>
    </row>
    <row r="6" spans="1:27" ht="61.5" customHeight="1" x14ac:dyDescent="0.2">
      <c r="A6" s="78" t="s">
        <v>3</v>
      </c>
      <c r="B6" s="79"/>
      <c r="C6" s="79" t="s">
        <v>4</v>
      </c>
      <c r="D6" s="79"/>
      <c r="E6" s="79"/>
      <c r="F6" s="79"/>
      <c r="G6" s="79"/>
      <c r="H6" s="79" t="s">
        <v>5</v>
      </c>
      <c r="I6" s="79"/>
      <c r="J6" s="79"/>
      <c r="K6" s="79"/>
      <c r="L6" s="79"/>
      <c r="M6" s="79"/>
      <c r="N6" s="79"/>
      <c r="O6" s="79"/>
      <c r="P6" s="79"/>
      <c r="Q6" s="79"/>
      <c r="R6" s="79"/>
      <c r="S6" s="79"/>
      <c r="T6" s="79"/>
      <c r="U6" s="79"/>
      <c r="V6" s="79"/>
      <c r="W6" s="80" t="s">
        <v>6</v>
      </c>
      <c r="X6" s="80"/>
      <c r="Y6" s="81" t="s">
        <v>7</v>
      </c>
      <c r="Z6" s="81"/>
      <c r="AA6" s="82"/>
    </row>
    <row r="7" spans="1:27" ht="14.25" customHeight="1" x14ac:dyDescent="0.2">
      <c r="A7" s="83" t="s">
        <v>8</v>
      </c>
      <c r="B7" s="71" t="s">
        <v>9</v>
      </c>
      <c r="C7" s="71" t="s">
        <v>10</v>
      </c>
      <c r="D7" s="71" t="s">
        <v>11</v>
      </c>
      <c r="E7" s="71" t="s">
        <v>12</v>
      </c>
      <c r="F7" s="76" t="s">
        <v>13</v>
      </c>
      <c r="G7" s="77" t="s">
        <v>14</v>
      </c>
      <c r="H7" s="71" t="s">
        <v>15</v>
      </c>
      <c r="I7" s="71"/>
      <c r="J7" s="71"/>
      <c r="K7" s="71" t="s">
        <v>16</v>
      </c>
      <c r="L7" s="71"/>
      <c r="M7" s="71"/>
      <c r="N7" s="71"/>
      <c r="O7" s="2"/>
      <c r="P7" s="71" t="s">
        <v>17</v>
      </c>
      <c r="Q7" s="71"/>
      <c r="R7" s="71"/>
      <c r="S7" s="71"/>
      <c r="T7" s="71"/>
      <c r="U7" s="71"/>
      <c r="V7" s="71"/>
      <c r="W7" s="72" t="s">
        <v>18</v>
      </c>
      <c r="X7" s="72" t="s">
        <v>19</v>
      </c>
      <c r="Y7" s="73" t="s">
        <v>20</v>
      </c>
      <c r="Z7" s="73" t="s">
        <v>21</v>
      </c>
      <c r="AA7" s="74" t="s">
        <v>22</v>
      </c>
    </row>
    <row r="8" spans="1:27" ht="17.25" customHeight="1" x14ac:dyDescent="0.2">
      <c r="A8" s="83"/>
      <c r="B8" s="71"/>
      <c r="C8" s="71"/>
      <c r="D8" s="71"/>
      <c r="E8" s="71"/>
      <c r="F8" s="76"/>
      <c r="G8" s="77"/>
      <c r="H8" s="71" t="s">
        <v>23</v>
      </c>
      <c r="I8" s="71"/>
      <c r="J8" s="71"/>
      <c r="K8" s="71" t="s">
        <v>24</v>
      </c>
      <c r="L8" s="71"/>
      <c r="M8" s="75" t="s">
        <v>25</v>
      </c>
      <c r="N8" s="75" t="s">
        <v>26</v>
      </c>
      <c r="O8" s="2" t="s">
        <v>27</v>
      </c>
      <c r="P8" s="71" t="s">
        <v>28</v>
      </c>
      <c r="Q8" s="71" t="s">
        <v>29</v>
      </c>
      <c r="R8" s="71" t="s">
        <v>30</v>
      </c>
      <c r="S8" s="71" t="s">
        <v>31</v>
      </c>
      <c r="T8" s="71" t="s">
        <v>32</v>
      </c>
      <c r="U8" s="71" t="s">
        <v>33</v>
      </c>
      <c r="V8" s="71"/>
      <c r="W8" s="72"/>
      <c r="X8" s="72"/>
      <c r="Y8" s="73"/>
      <c r="Z8" s="73"/>
      <c r="AA8" s="74"/>
    </row>
    <row r="9" spans="1:27" ht="39.75" customHeight="1" x14ac:dyDescent="0.2">
      <c r="A9" s="83"/>
      <c r="B9" s="71"/>
      <c r="C9" s="71"/>
      <c r="D9" s="71"/>
      <c r="E9" s="71"/>
      <c r="F9" s="76"/>
      <c r="G9" s="77"/>
      <c r="H9" s="64" t="s">
        <v>25</v>
      </c>
      <c r="I9" s="64" t="s">
        <v>26</v>
      </c>
      <c r="J9" s="4" t="s">
        <v>34</v>
      </c>
      <c r="K9" s="71"/>
      <c r="L9" s="71"/>
      <c r="M9" s="75"/>
      <c r="N9" s="75"/>
      <c r="O9" s="3" t="s">
        <v>34</v>
      </c>
      <c r="P9" s="71"/>
      <c r="Q9" s="71"/>
      <c r="R9" s="71"/>
      <c r="S9" s="71"/>
      <c r="T9" s="71"/>
      <c r="U9" s="71"/>
      <c r="V9" s="71"/>
      <c r="W9" s="72"/>
      <c r="X9" s="72"/>
      <c r="Y9" s="73"/>
      <c r="Z9" s="73"/>
      <c r="AA9" s="74"/>
    </row>
    <row r="10" spans="1:27" ht="20.25" customHeight="1" x14ac:dyDescent="0.2">
      <c r="A10" s="83"/>
      <c r="B10" s="71"/>
      <c r="C10" s="71"/>
      <c r="D10" s="71"/>
      <c r="E10" s="71"/>
      <c r="F10" s="76"/>
      <c r="G10" s="77"/>
      <c r="H10" s="64"/>
      <c r="I10" s="64"/>
      <c r="J10" s="5" t="s">
        <v>35</v>
      </c>
      <c r="K10" s="65" t="s">
        <v>36</v>
      </c>
      <c r="L10" s="66"/>
      <c r="M10" s="75"/>
      <c r="N10" s="75"/>
      <c r="O10" s="5" t="s">
        <v>35</v>
      </c>
      <c r="P10" s="71"/>
      <c r="Q10" s="71"/>
      <c r="R10" s="71"/>
      <c r="S10" s="71"/>
      <c r="T10" s="71"/>
      <c r="U10" s="71"/>
      <c r="V10" s="71"/>
      <c r="W10" s="72"/>
      <c r="X10" s="72"/>
      <c r="Y10" s="73"/>
      <c r="Z10" s="73"/>
      <c r="AA10" s="74"/>
    </row>
    <row r="11" spans="1:27" ht="14.25" customHeight="1" x14ac:dyDescent="0.2">
      <c r="A11" s="83"/>
      <c r="B11" s="71"/>
      <c r="C11" s="71"/>
      <c r="D11" s="71"/>
      <c r="E11" s="71"/>
      <c r="F11" s="76"/>
      <c r="G11" s="77"/>
      <c r="H11" s="64"/>
      <c r="I11" s="64"/>
      <c r="J11" s="6" t="s">
        <v>37</v>
      </c>
      <c r="K11" s="67"/>
      <c r="L11" s="68"/>
      <c r="M11" s="75"/>
      <c r="N11" s="75"/>
      <c r="O11" s="6" t="s">
        <v>38</v>
      </c>
      <c r="P11" s="71"/>
      <c r="Q11" s="71"/>
      <c r="R11" s="71"/>
      <c r="S11" s="71"/>
      <c r="T11" s="71"/>
      <c r="U11" s="71"/>
      <c r="V11" s="71"/>
      <c r="W11" s="72"/>
      <c r="X11" s="72"/>
      <c r="Y11" s="73"/>
      <c r="Z11" s="73"/>
      <c r="AA11" s="74"/>
    </row>
    <row r="12" spans="1:27" ht="21.75" hidden="1" customHeight="1" x14ac:dyDescent="0.2">
      <c r="A12" s="83"/>
      <c r="B12" s="71"/>
      <c r="C12" s="71"/>
      <c r="D12" s="71"/>
      <c r="E12" s="71"/>
      <c r="F12" s="76"/>
      <c r="G12" s="77"/>
      <c r="H12" s="64"/>
      <c r="I12" s="64"/>
      <c r="J12" s="7" t="s">
        <v>39</v>
      </c>
      <c r="K12" s="69"/>
      <c r="L12" s="70"/>
      <c r="M12" s="75"/>
      <c r="N12" s="75"/>
      <c r="O12" s="7" t="s">
        <v>39</v>
      </c>
      <c r="P12" s="71"/>
      <c r="Q12" s="71"/>
      <c r="R12" s="71"/>
      <c r="S12" s="71"/>
      <c r="T12" s="71"/>
      <c r="U12" s="71" t="s">
        <v>40</v>
      </c>
      <c r="V12" s="71" t="s">
        <v>41</v>
      </c>
      <c r="W12" s="72"/>
      <c r="X12" s="72"/>
      <c r="Y12" s="73"/>
      <c r="Z12" s="73"/>
      <c r="AA12" s="74"/>
    </row>
    <row r="13" spans="1:27" ht="9.75" customHeight="1" x14ac:dyDescent="0.2">
      <c r="A13" s="83"/>
      <c r="B13" s="71"/>
      <c r="C13" s="71"/>
      <c r="D13" s="71"/>
      <c r="E13" s="71"/>
      <c r="F13" s="76"/>
      <c r="G13" s="77"/>
      <c r="H13" s="64"/>
      <c r="I13" s="64"/>
      <c r="J13" s="8" t="s">
        <v>42</v>
      </c>
      <c r="K13" s="2" t="s">
        <v>43</v>
      </c>
      <c r="L13" s="2" t="s">
        <v>44</v>
      </c>
      <c r="M13" s="75"/>
      <c r="N13" s="75"/>
      <c r="O13" s="8" t="s">
        <v>42</v>
      </c>
      <c r="P13" s="71"/>
      <c r="Q13" s="71"/>
      <c r="R13" s="71"/>
      <c r="S13" s="71"/>
      <c r="T13" s="71"/>
      <c r="U13" s="71"/>
      <c r="V13" s="71"/>
      <c r="W13" s="72"/>
      <c r="X13" s="72"/>
      <c r="Y13" s="73"/>
      <c r="Z13" s="73"/>
      <c r="AA13" s="74"/>
    </row>
    <row r="14" spans="1:27" ht="137.25" customHeight="1" x14ac:dyDescent="0.2">
      <c r="A14" s="9" t="s">
        <v>45</v>
      </c>
      <c r="B14" s="10"/>
      <c r="C14" s="10" t="s">
        <v>46</v>
      </c>
      <c r="D14" s="11" t="s">
        <v>47</v>
      </c>
      <c r="E14" s="11" t="s">
        <v>48</v>
      </c>
      <c r="F14" s="12" t="s">
        <v>49</v>
      </c>
      <c r="G14" s="11" t="s">
        <v>50</v>
      </c>
      <c r="H14" s="11">
        <v>4</v>
      </c>
      <c r="I14" s="11">
        <v>4</v>
      </c>
      <c r="J14" s="13" t="str">
        <f t="shared" ref="J14:J29" si="0">IF(E14="8. Corrupción",IF(OR(AND(H14=1,I14=5),AND(H14=2,I14=5),AND(H14=3,I14=4),(H14+I14&gt;=8)),"Extrema",IF(OR(AND(H14=1,I14=4),AND(H14=2,I14=4),AND(H14=4,I14=3),AND(H14=3,I14=3)),"Alta",IF(OR(AND(H14=1,I14=3),AND(H14=2,I14=3)),"Moderada","Error - para riesgo de Corrupción el Impacto aplica desde 3"))),IF(H14+I14=0,"",IF(OR(AND(H14=3,I14=4),(AND(H14=2,I14=5)),(AND(H14=1,I14=5))),"Extrema",IF(OR(AND(H14=3,I14=1),(AND(H14=2,I14=2))),"Baja",IF(OR(AND(H14=4,I14=1),AND(H14=3,I14=2),AND(H14=2,I14=3),AND(H14=1,I14=3)),"Moderada",IF(H14+I14&gt;=8,"Extrema",IF(H14+I14&lt;4,"Baja",IF(H14+I14&gt;=6,"Alta","Alta"))))))))</f>
        <v>Extrema</v>
      </c>
      <c r="K14" s="12" t="s">
        <v>51</v>
      </c>
      <c r="L14" s="12" t="s">
        <v>52</v>
      </c>
      <c r="M14" s="11">
        <v>2</v>
      </c>
      <c r="N14" s="11">
        <v>2</v>
      </c>
      <c r="O14" s="13" t="str">
        <f t="shared" ref="O14:O22" si="1">IF(J14="8. Corrupción",IF(OR(AND(M14=1,N14=5),AND(M14=2,N14=5),AND(M14=3,N14=4),(M14+N14&gt;=8)),"Extrema",IF(OR(AND(M14=1,N14=4),AND(M14=2,N14=4),AND(M14=4,N14=3),AND(M14=3,N14=3)),"Alta",IF(OR(AND(M14=1,N14=3),AND(M14=2,N14=3)),"Moderada","Error - para riesgo de Corrupción el Impacto aplica desde 3"))),IF(M14+N14=0,"",IF(OR(AND(M14=3,N14=4),(AND(M14=2,N14=5)),(AND(M14=1,N14=5))),"Extrema",IF(OR(AND(M14=3,N14=1),(AND(M14=2,N14=2))),"Baja",IF(OR(AND(M14=4,N14=1),AND(M14=3,N14=2),AND(M14=2,N14=3),AND(M14=1,N14=3)),"Moderada",IF(M14+N14&gt;=8,"Extrema",IF(M14+N14&lt;4,"Baja",IF(M14+N14&gt;=6,"Alta","Alta"))))))))</f>
        <v>Baja</v>
      </c>
      <c r="P14" s="11" t="s">
        <v>53</v>
      </c>
      <c r="Q14" s="14" t="s">
        <v>54</v>
      </c>
      <c r="R14" s="11" t="s">
        <v>55</v>
      </c>
      <c r="S14" s="11" t="s">
        <v>56</v>
      </c>
      <c r="T14" s="11" t="s">
        <v>57</v>
      </c>
      <c r="U14" s="15">
        <v>45292</v>
      </c>
      <c r="V14" s="15">
        <v>45657</v>
      </c>
      <c r="W14" s="11"/>
      <c r="X14" s="16"/>
      <c r="Y14" s="11"/>
      <c r="Z14" s="11"/>
      <c r="AA14" s="17"/>
    </row>
    <row r="15" spans="1:27" ht="137.25" customHeight="1" x14ac:dyDescent="0.2">
      <c r="A15" s="9"/>
      <c r="B15" s="9" t="s">
        <v>58</v>
      </c>
      <c r="C15" s="9" t="s">
        <v>46</v>
      </c>
      <c r="D15" s="11" t="s">
        <v>59</v>
      </c>
      <c r="E15" s="11" t="s">
        <v>48</v>
      </c>
      <c r="F15" s="12" t="s">
        <v>60</v>
      </c>
      <c r="G15" s="11" t="s">
        <v>61</v>
      </c>
      <c r="H15" s="11">
        <v>3</v>
      </c>
      <c r="I15" s="11">
        <v>4</v>
      </c>
      <c r="J15" s="13" t="str">
        <f t="shared" si="0"/>
        <v>Extrema</v>
      </c>
      <c r="K15" s="12" t="s">
        <v>62</v>
      </c>
      <c r="L15" s="12" t="s">
        <v>63</v>
      </c>
      <c r="M15" s="11">
        <v>2</v>
      </c>
      <c r="N15" s="11">
        <v>3</v>
      </c>
      <c r="O15" s="13" t="str">
        <f t="shared" si="1"/>
        <v>Moderada</v>
      </c>
      <c r="P15" s="11" t="s">
        <v>53</v>
      </c>
      <c r="Q15" s="14" t="s">
        <v>64</v>
      </c>
      <c r="R15" s="11" t="s">
        <v>65</v>
      </c>
      <c r="S15" s="11" t="s">
        <v>56</v>
      </c>
      <c r="T15" s="11" t="s">
        <v>66</v>
      </c>
      <c r="U15" s="15">
        <v>45292</v>
      </c>
      <c r="V15" s="15">
        <v>45657</v>
      </c>
      <c r="W15" s="11"/>
      <c r="X15" s="16"/>
      <c r="Y15" s="11"/>
      <c r="Z15" s="11"/>
      <c r="AA15" s="17"/>
    </row>
    <row r="16" spans="1:27" ht="137.25" customHeight="1" x14ac:dyDescent="0.2">
      <c r="A16" s="9" t="s">
        <v>45</v>
      </c>
      <c r="B16" s="10"/>
      <c r="C16" s="10" t="s">
        <v>46</v>
      </c>
      <c r="D16" s="11" t="s">
        <v>67</v>
      </c>
      <c r="E16" s="11" t="s">
        <v>48</v>
      </c>
      <c r="F16" s="12" t="s">
        <v>68</v>
      </c>
      <c r="G16" s="11" t="s">
        <v>69</v>
      </c>
      <c r="H16" s="11">
        <v>4</v>
      </c>
      <c r="I16" s="11">
        <v>3</v>
      </c>
      <c r="J16" s="13" t="str">
        <f t="shared" si="0"/>
        <v>Alta</v>
      </c>
      <c r="K16" s="12" t="s">
        <v>70</v>
      </c>
      <c r="L16" s="12" t="s">
        <v>71</v>
      </c>
      <c r="M16" s="11">
        <v>3</v>
      </c>
      <c r="N16" s="11">
        <v>2</v>
      </c>
      <c r="O16" s="13" t="str">
        <f t="shared" si="1"/>
        <v>Moderada</v>
      </c>
      <c r="P16" s="11" t="s">
        <v>72</v>
      </c>
      <c r="Q16" s="14" t="s">
        <v>73</v>
      </c>
      <c r="R16" s="11" t="s">
        <v>74</v>
      </c>
      <c r="S16" s="11" t="s">
        <v>56</v>
      </c>
      <c r="T16" s="11" t="s">
        <v>75</v>
      </c>
      <c r="U16" s="15">
        <v>45292</v>
      </c>
      <c r="V16" s="15">
        <v>45657</v>
      </c>
      <c r="W16" s="11"/>
      <c r="X16" s="16"/>
      <c r="Y16" s="11"/>
      <c r="Z16" s="11"/>
      <c r="AA16" s="17"/>
    </row>
    <row r="17" spans="1:27" ht="137.25" customHeight="1" x14ac:dyDescent="0.2">
      <c r="A17" s="9"/>
      <c r="B17" s="10" t="s">
        <v>58</v>
      </c>
      <c r="C17" s="10" t="s">
        <v>46</v>
      </c>
      <c r="D17" s="18" t="s">
        <v>76</v>
      </c>
      <c r="E17" s="11" t="s">
        <v>48</v>
      </c>
      <c r="F17" s="12" t="s">
        <v>77</v>
      </c>
      <c r="G17" s="11" t="s">
        <v>78</v>
      </c>
      <c r="H17" s="11">
        <v>1</v>
      </c>
      <c r="I17" s="11">
        <v>4</v>
      </c>
      <c r="J17" s="13" t="str">
        <f t="shared" si="0"/>
        <v>Alta</v>
      </c>
      <c r="K17" s="12" t="s">
        <v>79</v>
      </c>
      <c r="L17" s="12" t="s">
        <v>80</v>
      </c>
      <c r="M17" s="11">
        <v>1</v>
      </c>
      <c r="N17" s="11">
        <v>2</v>
      </c>
      <c r="O17" s="13" t="str">
        <f t="shared" si="1"/>
        <v>Baja</v>
      </c>
      <c r="P17" s="11" t="s">
        <v>53</v>
      </c>
      <c r="Q17" s="14" t="s">
        <v>81</v>
      </c>
      <c r="R17" s="11" t="s">
        <v>82</v>
      </c>
      <c r="S17" s="11" t="s">
        <v>56</v>
      </c>
      <c r="T17" s="11" t="s">
        <v>83</v>
      </c>
      <c r="U17" s="15">
        <v>45292</v>
      </c>
      <c r="V17" s="15">
        <v>45657</v>
      </c>
      <c r="W17" s="11"/>
      <c r="X17" s="16"/>
      <c r="Y17" s="11"/>
      <c r="Z17" s="11"/>
      <c r="AA17" s="17"/>
    </row>
    <row r="18" spans="1:27" ht="153.75" customHeight="1" x14ac:dyDescent="0.2">
      <c r="A18" s="9"/>
      <c r="B18" s="10" t="s">
        <v>84</v>
      </c>
      <c r="C18" s="10" t="s">
        <v>85</v>
      </c>
      <c r="D18" s="11" t="s">
        <v>86</v>
      </c>
      <c r="E18" s="11" t="s">
        <v>87</v>
      </c>
      <c r="F18" s="12" t="s">
        <v>88</v>
      </c>
      <c r="G18" s="11" t="s">
        <v>89</v>
      </c>
      <c r="H18" s="11">
        <v>4</v>
      </c>
      <c r="I18" s="11">
        <v>3</v>
      </c>
      <c r="J18" s="13" t="str">
        <f t="shared" si="0"/>
        <v>Alta</v>
      </c>
      <c r="K18" s="12" t="s">
        <v>51</v>
      </c>
      <c r="L18" s="12" t="s">
        <v>90</v>
      </c>
      <c r="M18" s="11">
        <v>3</v>
      </c>
      <c r="N18" s="11">
        <v>2</v>
      </c>
      <c r="O18" s="13" t="str">
        <f t="shared" si="1"/>
        <v>Moderada</v>
      </c>
      <c r="P18" s="11" t="s">
        <v>53</v>
      </c>
      <c r="Q18" s="14" t="s">
        <v>91</v>
      </c>
      <c r="R18" s="11" t="s">
        <v>92</v>
      </c>
      <c r="S18" s="11" t="s">
        <v>93</v>
      </c>
      <c r="T18" s="11" t="s">
        <v>94</v>
      </c>
      <c r="U18" s="15">
        <v>45292</v>
      </c>
      <c r="V18" s="15">
        <v>45657</v>
      </c>
      <c r="W18" s="11"/>
      <c r="X18" s="16"/>
      <c r="Y18" s="11"/>
      <c r="Z18" s="11"/>
      <c r="AA18" s="17"/>
    </row>
    <row r="19" spans="1:27" ht="51" x14ac:dyDescent="0.2">
      <c r="A19" s="9"/>
      <c r="B19" s="10" t="s">
        <v>84</v>
      </c>
      <c r="C19" s="10" t="s">
        <v>85</v>
      </c>
      <c r="D19" s="11" t="s">
        <v>95</v>
      </c>
      <c r="E19" s="11" t="s">
        <v>87</v>
      </c>
      <c r="F19" s="12" t="s">
        <v>96</v>
      </c>
      <c r="G19" s="11" t="s">
        <v>97</v>
      </c>
      <c r="H19" s="11">
        <v>3</v>
      </c>
      <c r="I19" s="11">
        <v>3</v>
      </c>
      <c r="J19" s="13" t="str">
        <f t="shared" si="0"/>
        <v>Alta</v>
      </c>
      <c r="K19" s="12" t="s">
        <v>51</v>
      </c>
      <c r="L19" s="12" t="s">
        <v>98</v>
      </c>
      <c r="M19" s="11">
        <v>3</v>
      </c>
      <c r="N19" s="11">
        <v>3</v>
      </c>
      <c r="O19" s="13" t="str">
        <f t="shared" si="1"/>
        <v>Alta</v>
      </c>
      <c r="P19" s="11" t="s">
        <v>53</v>
      </c>
      <c r="Q19" s="14" t="s">
        <v>99</v>
      </c>
      <c r="R19" s="11" t="s">
        <v>100</v>
      </c>
      <c r="S19" s="11" t="s">
        <v>93</v>
      </c>
      <c r="T19" s="11" t="s">
        <v>101</v>
      </c>
      <c r="U19" s="15">
        <v>45292</v>
      </c>
      <c r="V19" s="15">
        <v>45657</v>
      </c>
      <c r="W19" s="11"/>
      <c r="X19" s="16"/>
      <c r="Y19" s="11"/>
      <c r="Z19" s="11"/>
      <c r="AA19" s="17"/>
    </row>
    <row r="20" spans="1:27" ht="140.25" x14ac:dyDescent="0.2">
      <c r="A20" s="9"/>
      <c r="B20" s="10" t="s">
        <v>102</v>
      </c>
      <c r="C20" s="10" t="s">
        <v>85</v>
      </c>
      <c r="D20" s="11" t="s">
        <v>103</v>
      </c>
      <c r="E20" s="11" t="s">
        <v>87</v>
      </c>
      <c r="F20" s="12" t="s">
        <v>104</v>
      </c>
      <c r="G20" s="11" t="s">
        <v>105</v>
      </c>
      <c r="H20" s="11">
        <v>4</v>
      </c>
      <c r="I20" s="11">
        <v>4</v>
      </c>
      <c r="J20" s="13" t="str">
        <f t="shared" si="0"/>
        <v>Extrema</v>
      </c>
      <c r="K20" s="12" t="s">
        <v>106</v>
      </c>
      <c r="L20" s="12" t="s">
        <v>107</v>
      </c>
      <c r="M20" s="11">
        <v>1</v>
      </c>
      <c r="N20" s="11">
        <v>2</v>
      </c>
      <c r="O20" s="13" t="str">
        <f t="shared" si="1"/>
        <v>Baja</v>
      </c>
      <c r="P20" s="11" t="s">
        <v>53</v>
      </c>
      <c r="Q20" s="14" t="s">
        <v>108</v>
      </c>
      <c r="R20" s="11" t="s">
        <v>109</v>
      </c>
      <c r="S20" s="11" t="s">
        <v>93</v>
      </c>
      <c r="T20" s="11" t="s">
        <v>110</v>
      </c>
      <c r="U20" s="15">
        <v>45292</v>
      </c>
      <c r="V20" s="15">
        <v>45657</v>
      </c>
      <c r="W20" s="11"/>
      <c r="X20" s="16"/>
      <c r="Y20" s="11"/>
      <c r="Z20" s="11"/>
      <c r="AA20" s="17"/>
    </row>
    <row r="21" spans="1:27" ht="89.25" x14ac:dyDescent="0.2">
      <c r="A21" s="9"/>
      <c r="B21" s="10" t="s">
        <v>84</v>
      </c>
      <c r="C21" s="10" t="s">
        <v>85</v>
      </c>
      <c r="D21" s="11" t="s">
        <v>111</v>
      </c>
      <c r="E21" s="11" t="s">
        <v>87</v>
      </c>
      <c r="F21" s="12" t="s">
        <v>112</v>
      </c>
      <c r="G21" s="11" t="s">
        <v>113</v>
      </c>
      <c r="H21" s="11">
        <v>3</v>
      </c>
      <c r="I21" s="11">
        <v>4</v>
      </c>
      <c r="J21" s="13" t="str">
        <f t="shared" si="0"/>
        <v>Extrema</v>
      </c>
      <c r="K21" s="12" t="s">
        <v>51</v>
      </c>
      <c r="L21" s="12" t="s">
        <v>114</v>
      </c>
      <c r="M21" s="11">
        <v>2</v>
      </c>
      <c r="N21" s="11">
        <v>3</v>
      </c>
      <c r="O21" s="13" t="str">
        <f t="shared" si="1"/>
        <v>Moderada</v>
      </c>
      <c r="P21" s="11" t="s">
        <v>53</v>
      </c>
      <c r="Q21" s="14" t="s">
        <v>115</v>
      </c>
      <c r="R21" s="11" t="s">
        <v>116</v>
      </c>
      <c r="S21" s="11" t="s">
        <v>93</v>
      </c>
      <c r="T21" s="11" t="s">
        <v>117</v>
      </c>
      <c r="U21" s="15">
        <v>45292</v>
      </c>
      <c r="V21" s="15">
        <v>45657</v>
      </c>
      <c r="W21" s="11"/>
      <c r="X21" s="16"/>
      <c r="Y21" s="11"/>
      <c r="Z21" s="11"/>
      <c r="AA21" s="17"/>
    </row>
    <row r="22" spans="1:27" ht="127.5" x14ac:dyDescent="0.2">
      <c r="A22" s="9" t="s">
        <v>118</v>
      </c>
      <c r="B22" s="10"/>
      <c r="C22" s="10" t="s">
        <v>85</v>
      </c>
      <c r="D22" s="11" t="s">
        <v>119</v>
      </c>
      <c r="E22" s="11" t="s">
        <v>87</v>
      </c>
      <c r="F22" s="12" t="s">
        <v>120</v>
      </c>
      <c r="G22" s="11" t="s">
        <v>121</v>
      </c>
      <c r="H22" s="11">
        <v>4</v>
      </c>
      <c r="I22" s="11">
        <v>4</v>
      </c>
      <c r="J22" s="13" t="str">
        <f t="shared" si="0"/>
        <v>Extrema</v>
      </c>
      <c r="K22" s="12" t="s">
        <v>51</v>
      </c>
      <c r="L22" s="12" t="s">
        <v>122</v>
      </c>
      <c r="M22" s="11">
        <v>2</v>
      </c>
      <c r="N22" s="11">
        <v>2</v>
      </c>
      <c r="O22" s="13" t="str">
        <f t="shared" si="1"/>
        <v>Baja</v>
      </c>
      <c r="P22" s="11" t="s">
        <v>53</v>
      </c>
      <c r="Q22" s="14" t="s">
        <v>123</v>
      </c>
      <c r="R22" s="11" t="s">
        <v>124</v>
      </c>
      <c r="S22" s="11" t="s">
        <v>93</v>
      </c>
      <c r="T22" s="11" t="s">
        <v>125</v>
      </c>
      <c r="U22" s="15">
        <v>45292</v>
      </c>
      <c r="V22" s="15">
        <v>45657</v>
      </c>
      <c r="W22" s="11"/>
      <c r="X22" s="16"/>
      <c r="Y22" s="11"/>
      <c r="Z22" s="11"/>
      <c r="AA22" s="17"/>
    </row>
    <row r="23" spans="1:27" ht="76.5" x14ac:dyDescent="0.2">
      <c r="A23" s="9"/>
      <c r="B23" s="10" t="s">
        <v>58</v>
      </c>
      <c r="C23" s="10" t="s">
        <v>126</v>
      </c>
      <c r="D23" s="11" t="s">
        <v>127</v>
      </c>
      <c r="E23" s="11" t="s">
        <v>48</v>
      </c>
      <c r="F23" s="12" t="s">
        <v>128</v>
      </c>
      <c r="G23" s="11" t="s">
        <v>129</v>
      </c>
      <c r="H23" s="11">
        <v>1</v>
      </c>
      <c r="I23" s="11">
        <v>4</v>
      </c>
      <c r="J23" s="13" t="str">
        <f t="shared" si="0"/>
        <v>Alta</v>
      </c>
      <c r="K23" s="12" t="s">
        <v>51</v>
      </c>
      <c r="L23" s="12" t="s">
        <v>130</v>
      </c>
      <c r="M23" s="11">
        <v>1</v>
      </c>
      <c r="N23" s="11">
        <v>3</v>
      </c>
      <c r="O23" s="13" t="str">
        <f t="shared" ref="O23:O29" si="2">IF(E23="8. Corrupción",IF(OR(AND(M23=1,N23=5),AND(M23=2,N23=5),AND(M23=3,N23=4),(M23+N23&gt;=8)),"Extrema",IF(OR(AND(M23=1,N23=4),AND(M23=2,N23=4),AND(M23=4,N23=3),AND(M23=3,N23=3)),"Alta",IF(OR(AND(M23=1,N23=3),AND(M23=2,N23=3)),"Moderada","No aplica para Corrupción"))),IF(M23+N23=0,"",IF(OR(AND(M23=3,N23=4),(AND(M23=2,N23=5)),(AND(M23=1,N23=5))),"Extrema",IF(OR(AND(M23=3,N23=1),(AND(M23=2,N23=2))),"Baja",IF(OR(AND(M23=4,N23=1),AND(M23=3,N23=2),AND(M23=2,N23=3),AND(M23=1,N23=3)),"Moderada",IF(M23+N23&gt;=8,"Extrema",IF(M23+N23&lt;4,"Baja",IF(M23+N23&gt;=6,"Alta","Alta"))))))))</f>
        <v>Moderada</v>
      </c>
      <c r="P23" s="11" t="s">
        <v>53</v>
      </c>
      <c r="Q23" s="14" t="s">
        <v>131</v>
      </c>
      <c r="R23" s="11" t="s">
        <v>132</v>
      </c>
      <c r="S23" s="11" t="s">
        <v>56</v>
      </c>
      <c r="T23" s="11" t="s">
        <v>133</v>
      </c>
      <c r="U23" s="15">
        <v>45292</v>
      </c>
      <c r="V23" s="15">
        <v>45657</v>
      </c>
      <c r="W23" s="11"/>
      <c r="X23" s="16"/>
      <c r="Y23" s="11"/>
      <c r="Z23" s="11"/>
      <c r="AA23" s="17"/>
    </row>
    <row r="24" spans="1:27" ht="76.5" x14ac:dyDescent="0.2">
      <c r="A24" s="9"/>
      <c r="B24" s="10" t="s">
        <v>58</v>
      </c>
      <c r="C24" s="10" t="s">
        <v>126</v>
      </c>
      <c r="D24" s="11" t="s">
        <v>134</v>
      </c>
      <c r="E24" s="11" t="s">
        <v>135</v>
      </c>
      <c r="F24" s="12" t="s">
        <v>136</v>
      </c>
      <c r="G24" s="11" t="s">
        <v>137</v>
      </c>
      <c r="H24" s="11">
        <v>3</v>
      </c>
      <c r="I24" s="11">
        <v>4</v>
      </c>
      <c r="J24" s="13" t="str">
        <f t="shared" si="0"/>
        <v>Extrema</v>
      </c>
      <c r="K24" s="12" t="s">
        <v>138</v>
      </c>
      <c r="L24" s="12" t="s">
        <v>139</v>
      </c>
      <c r="M24" s="11">
        <v>3</v>
      </c>
      <c r="N24" s="11">
        <v>3</v>
      </c>
      <c r="O24" s="13" t="str">
        <f t="shared" si="2"/>
        <v>Alta</v>
      </c>
      <c r="P24" s="11" t="s">
        <v>53</v>
      </c>
      <c r="Q24" s="14" t="s">
        <v>140</v>
      </c>
      <c r="R24" s="11" t="s">
        <v>141</v>
      </c>
      <c r="S24" s="11" t="s">
        <v>56</v>
      </c>
      <c r="T24" s="11" t="s">
        <v>142</v>
      </c>
      <c r="U24" s="15">
        <v>45292</v>
      </c>
      <c r="V24" s="15">
        <v>45657</v>
      </c>
      <c r="W24" s="11"/>
      <c r="X24" s="16"/>
      <c r="Y24" s="11"/>
      <c r="Z24" s="11"/>
      <c r="AA24" s="17"/>
    </row>
    <row r="25" spans="1:27" ht="76.5" x14ac:dyDescent="0.2">
      <c r="A25" s="9"/>
      <c r="B25" s="10" t="s">
        <v>58</v>
      </c>
      <c r="C25" s="10" t="s">
        <v>126</v>
      </c>
      <c r="D25" s="18" t="s">
        <v>143</v>
      </c>
      <c r="E25" s="11" t="s">
        <v>144</v>
      </c>
      <c r="F25" s="12" t="s">
        <v>145</v>
      </c>
      <c r="G25" s="11" t="s">
        <v>146</v>
      </c>
      <c r="H25" s="11">
        <v>2</v>
      </c>
      <c r="I25" s="11">
        <v>4</v>
      </c>
      <c r="J25" s="13" t="str">
        <f t="shared" si="0"/>
        <v>Alta</v>
      </c>
      <c r="K25" s="12" t="s">
        <v>147</v>
      </c>
      <c r="L25" s="12" t="s">
        <v>148</v>
      </c>
      <c r="M25" s="11">
        <v>1</v>
      </c>
      <c r="N25" s="11">
        <v>3</v>
      </c>
      <c r="O25" s="13" t="str">
        <f t="shared" si="2"/>
        <v>Moderada</v>
      </c>
      <c r="P25" s="11" t="s">
        <v>53</v>
      </c>
      <c r="Q25" s="14" t="s">
        <v>149</v>
      </c>
      <c r="R25" s="11" t="s">
        <v>150</v>
      </c>
      <c r="S25" s="11" t="s">
        <v>56</v>
      </c>
      <c r="T25" s="11" t="s">
        <v>151</v>
      </c>
      <c r="U25" s="15">
        <v>45292</v>
      </c>
      <c r="V25" s="15">
        <v>45657</v>
      </c>
      <c r="W25" s="11"/>
      <c r="X25" s="16"/>
      <c r="Y25" s="11"/>
      <c r="Z25" s="11"/>
      <c r="AA25" s="17"/>
    </row>
    <row r="26" spans="1:27" ht="63.75" x14ac:dyDescent="0.2">
      <c r="A26" s="9"/>
      <c r="B26" s="10" t="s">
        <v>102</v>
      </c>
      <c r="C26" s="10" t="s">
        <v>152</v>
      </c>
      <c r="D26" s="11" t="s">
        <v>153</v>
      </c>
      <c r="E26" s="11" t="s">
        <v>48</v>
      </c>
      <c r="F26" s="12" t="s">
        <v>154</v>
      </c>
      <c r="G26" s="11" t="s">
        <v>155</v>
      </c>
      <c r="H26" s="11">
        <v>2</v>
      </c>
      <c r="I26" s="11">
        <v>4</v>
      </c>
      <c r="J26" s="13" t="str">
        <f t="shared" si="0"/>
        <v>Alta</v>
      </c>
      <c r="K26" s="12" t="s">
        <v>51</v>
      </c>
      <c r="L26" s="12" t="s">
        <v>156</v>
      </c>
      <c r="M26" s="11">
        <v>1</v>
      </c>
      <c r="N26" s="11">
        <v>2</v>
      </c>
      <c r="O26" s="13" t="str">
        <f t="shared" si="2"/>
        <v>Baja</v>
      </c>
      <c r="P26" s="11" t="s">
        <v>53</v>
      </c>
      <c r="Q26" s="14" t="s">
        <v>157</v>
      </c>
      <c r="R26" s="11" t="s">
        <v>158</v>
      </c>
      <c r="S26" s="11" t="s">
        <v>159</v>
      </c>
      <c r="T26" s="11" t="s">
        <v>160</v>
      </c>
      <c r="U26" s="15">
        <v>45292</v>
      </c>
      <c r="V26" s="15">
        <v>45657</v>
      </c>
      <c r="W26" s="11"/>
      <c r="X26" s="16"/>
      <c r="Y26" s="11"/>
      <c r="Z26" s="11"/>
      <c r="AA26" s="17"/>
    </row>
    <row r="27" spans="1:27" ht="76.5" x14ac:dyDescent="0.2">
      <c r="A27" s="9"/>
      <c r="B27" s="10" t="s">
        <v>102</v>
      </c>
      <c r="C27" s="10" t="s">
        <v>152</v>
      </c>
      <c r="D27" s="11" t="s">
        <v>161</v>
      </c>
      <c r="E27" s="11" t="s">
        <v>87</v>
      </c>
      <c r="F27" s="12" t="s">
        <v>162</v>
      </c>
      <c r="G27" s="11" t="s">
        <v>163</v>
      </c>
      <c r="H27" s="11">
        <v>1</v>
      </c>
      <c r="I27" s="11">
        <v>4</v>
      </c>
      <c r="J27" s="13" t="str">
        <f t="shared" si="0"/>
        <v>Alta</v>
      </c>
      <c r="K27" s="12" t="s">
        <v>51</v>
      </c>
      <c r="L27" s="12" t="s">
        <v>164</v>
      </c>
      <c r="M27" s="11">
        <v>1</v>
      </c>
      <c r="N27" s="11">
        <v>2</v>
      </c>
      <c r="O27" s="13" t="str">
        <f t="shared" si="2"/>
        <v>Baja</v>
      </c>
      <c r="P27" s="11" t="s">
        <v>53</v>
      </c>
      <c r="Q27" s="14" t="s">
        <v>165</v>
      </c>
      <c r="R27" s="11" t="s">
        <v>166</v>
      </c>
      <c r="S27" s="11" t="s">
        <v>93</v>
      </c>
      <c r="T27" s="11" t="s">
        <v>167</v>
      </c>
      <c r="U27" s="15">
        <v>45292</v>
      </c>
      <c r="V27" s="15">
        <v>45657</v>
      </c>
      <c r="W27" s="11"/>
      <c r="X27" s="16"/>
      <c r="Y27" s="11"/>
      <c r="Z27" s="11"/>
      <c r="AA27" s="17"/>
    </row>
    <row r="28" spans="1:27" ht="89.25" x14ac:dyDescent="0.2">
      <c r="A28" s="9" t="s">
        <v>118</v>
      </c>
      <c r="B28" s="10" t="s">
        <v>102</v>
      </c>
      <c r="C28" s="10" t="s">
        <v>152</v>
      </c>
      <c r="D28" s="18" t="s">
        <v>168</v>
      </c>
      <c r="E28" s="11" t="s">
        <v>87</v>
      </c>
      <c r="F28" s="12" t="s">
        <v>169</v>
      </c>
      <c r="G28" s="11" t="s">
        <v>170</v>
      </c>
      <c r="H28" s="11">
        <v>2</v>
      </c>
      <c r="I28" s="11">
        <v>4</v>
      </c>
      <c r="J28" s="13" t="str">
        <f t="shared" si="0"/>
        <v>Alta</v>
      </c>
      <c r="K28" s="12" t="s">
        <v>51</v>
      </c>
      <c r="L28" s="12" t="s">
        <v>171</v>
      </c>
      <c r="M28" s="11">
        <v>1</v>
      </c>
      <c r="N28" s="11">
        <v>3</v>
      </c>
      <c r="O28" s="13" t="str">
        <f t="shared" si="2"/>
        <v>Moderada</v>
      </c>
      <c r="P28" s="11" t="s">
        <v>53</v>
      </c>
      <c r="Q28" s="14" t="s">
        <v>172</v>
      </c>
      <c r="R28" s="11" t="s">
        <v>173</v>
      </c>
      <c r="S28" s="11" t="s">
        <v>93</v>
      </c>
      <c r="T28" s="11" t="s">
        <v>174</v>
      </c>
      <c r="U28" s="15">
        <v>45292</v>
      </c>
      <c r="V28" s="15">
        <v>45657</v>
      </c>
      <c r="W28" s="11"/>
      <c r="X28" s="16"/>
      <c r="Y28" s="11"/>
      <c r="Z28" s="11"/>
      <c r="AA28" s="17"/>
    </row>
    <row r="29" spans="1:27" ht="89.25" x14ac:dyDescent="0.2">
      <c r="A29" s="9" t="s">
        <v>175</v>
      </c>
      <c r="B29" s="10" t="s">
        <v>58</v>
      </c>
      <c r="C29" s="10" t="s">
        <v>176</v>
      </c>
      <c r="D29" s="11" t="s">
        <v>177</v>
      </c>
      <c r="E29" s="11" t="s">
        <v>48</v>
      </c>
      <c r="F29" s="12" t="s">
        <v>178</v>
      </c>
      <c r="G29" s="11" t="s">
        <v>179</v>
      </c>
      <c r="H29" s="11">
        <v>3</v>
      </c>
      <c r="I29" s="11">
        <v>3</v>
      </c>
      <c r="J29" s="13" t="str">
        <f t="shared" si="0"/>
        <v>Alta</v>
      </c>
      <c r="K29" s="12" t="s">
        <v>138</v>
      </c>
      <c r="L29" s="12" t="s">
        <v>180</v>
      </c>
      <c r="M29" s="11">
        <v>2</v>
      </c>
      <c r="N29" s="11">
        <v>2</v>
      </c>
      <c r="O29" s="13" t="str">
        <f t="shared" si="2"/>
        <v>Baja</v>
      </c>
      <c r="P29" s="11" t="s">
        <v>53</v>
      </c>
      <c r="Q29" s="14" t="s">
        <v>181</v>
      </c>
      <c r="R29" s="11" t="s">
        <v>182</v>
      </c>
      <c r="S29" s="11" t="s">
        <v>176</v>
      </c>
      <c r="T29" s="11" t="s">
        <v>183</v>
      </c>
      <c r="U29" s="15">
        <v>45292</v>
      </c>
      <c r="V29" s="15">
        <v>45657</v>
      </c>
      <c r="W29" s="11"/>
      <c r="X29" s="16"/>
      <c r="Y29" s="11"/>
      <c r="Z29" s="11"/>
      <c r="AA29" s="17"/>
    </row>
    <row r="30" spans="1:27" ht="102" x14ac:dyDescent="0.2">
      <c r="A30" s="19"/>
      <c r="B30" s="20" t="s">
        <v>102</v>
      </c>
      <c r="C30" s="20" t="s">
        <v>184</v>
      </c>
      <c r="D30" s="21" t="s">
        <v>185</v>
      </c>
      <c r="E30" s="21" t="s">
        <v>144</v>
      </c>
      <c r="F30" s="22" t="s">
        <v>186</v>
      </c>
      <c r="G30" s="21" t="s">
        <v>187</v>
      </c>
      <c r="H30" s="21">
        <v>1</v>
      </c>
      <c r="I30" s="21">
        <v>3</v>
      </c>
      <c r="J30" s="21" t="str">
        <f>IF(E30="8. Corrupción",IF(OR(AND(H30=1,I30=5),AND(H30=2,I30=5),AND(H30=3,I30=4),(H30+I30&gt;=8)),"Extrema",IF(OR(AND(H30=1,I30=4),AND(H30=2,I30=4),AND(H30=4,I30=3),AND(H30=3,I30=3)),"Alta",IF(OR(AND(H30=1,I30=3),AND(H30=2,I30=3)),"Moderada","Error - para riesgo de Corrupción el Impacto aplica desde 3"))),IF(H30+I30=0,"",IF(OR(AND(H30=3,I30=4),(AND(H30=2,I30=5)),(AND(H30=1,I30=5))),"Extrema",IF(OR(AND(H30=3,I30=1),(AND(H30=2,I30=2))),"Baja",IF(OR(AND(H30=4,I30=1),AND(H30=3,I30=2),AND(H30=2,I30=3),AND(H30=1,I30=3)),"Moderada",IF(H30+I30&gt;=8,"Extrema",IF(H30+I30&lt;4,"Baja",IF(H30+I30&gt;=6,"Alta","Alta"))))))))</f>
        <v>Moderada</v>
      </c>
      <c r="K30" s="22" t="s">
        <v>51</v>
      </c>
      <c r="L30" s="22" t="s">
        <v>188</v>
      </c>
      <c r="M30" s="21">
        <v>1</v>
      </c>
      <c r="N30" s="21">
        <v>3</v>
      </c>
      <c r="O30" s="21" t="str">
        <f>IF(E30="8. Corrupción",IF(OR(AND(M30=1,N30=5),AND(M30=2,N30=5),AND(M30=3,N30=4),(M30+N30&gt;=8)),"Extrema",IF(OR(AND(M30=1,N30=4),AND(M30=2,N30=4),AND(M30=4,N30=3),AND(M30=3,N30=3)),"Alta",IF(OR(AND(M30=1,N30=3),AND(M30=2,N30=3)),"Moderada","No aplica para Corrupción"))),IF(M30+N30=0,"",IF(OR(AND(M30=3,N30=4),(AND(M30=2,N30=5)),(AND(M30=1,N30=5))),"Extrema",IF(OR(AND(M30=3,N30=1),(AND(M30=2,N30=2))),"Baja",IF(OR(AND(M30=4,N30=1),AND(M30=3,N30=2),AND(M30=2,N30=3),AND(M30=1,N30=3)),"Moderada",IF(M30+N30&gt;=8,"Extrema",IF(M30+N30&lt;4,"Baja",IF(M30+N30&gt;=6,"Alta","Alta"))))))))</f>
        <v>Moderada</v>
      </c>
      <c r="P30" s="21" t="s">
        <v>53</v>
      </c>
      <c r="Q30" s="23" t="s">
        <v>189</v>
      </c>
      <c r="R30" s="21" t="s">
        <v>190</v>
      </c>
      <c r="S30" s="21" t="s">
        <v>191</v>
      </c>
      <c r="T30" s="21" t="s">
        <v>192</v>
      </c>
      <c r="U30" s="15">
        <v>45292</v>
      </c>
      <c r="V30" s="15">
        <v>45657</v>
      </c>
      <c r="W30" s="11"/>
      <c r="X30" s="16"/>
      <c r="Y30" s="11"/>
      <c r="Z30" s="11"/>
      <c r="AA30" s="17"/>
    </row>
    <row r="31" spans="1:27" ht="83.25" x14ac:dyDescent="0.2">
      <c r="A31" s="19"/>
      <c r="B31" s="20" t="s">
        <v>102</v>
      </c>
      <c r="C31" s="20" t="s">
        <v>184</v>
      </c>
      <c r="D31" s="21" t="s">
        <v>193</v>
      </c>
      <c r="E31" s="21" t="s">
        <v>144</v>
      </c>
      <c r="F31" s="22" t="s">
        <v>194</v>
      </c>
      <c r="G31" s="21" t="s">
        <v>195</v>
      </c>
      <c r="H31" s="21">
        <v>3</v>
      </c>
      <c r="I31" s="21">
        <v>3</v>
      </c>
      <c r="J31" s="24" t="str">
        <f t="shared" ref="J31:J38" si="3">IF(E31="8. Corrupción",IF(OR(AND(H31=1,I31=5),AND(H31=2,I31=5),AND(H31=3,I31=4),(H31+I31&gt;=8)),"Extrema",IF(OR(AND(H31=1,I31=4),AND(H31=2,I31=4),AND(H31=4,I31=3),AND(H31=3,I31=3)),"Alta",IF(OR(AND(H31=1,I31=3),AND(H31=2,I31=3)),"Moderada","Error - para riesgo de Corrupción el Impacto aplica desde 3"))),IF(H31+I31=0,"",IF(OR(AND(H31=3,I31=4),(AND(H31=2,I31=5)),(AND(H31=1,I31=5))),"Extrema",IF(OR(AND(H31=3,I31=1),(AND(H31=2,I31=2))),"Baja",IF(OR(AND(H31=4,I31=1),AND(H31=3,I31=2),AND(H31=2,I31=3),AND(H31=1,I31=3)),"Moderada",IF(H31+I31&gt;=8,"Extrema",IF(H31+I31&lt;4,"Baja",IF(H31+I31&gt;=6,"Alta","Alta"))))))))</f>
        <v>Alta</v>
      </c>
      <c r="K31" s="22" t="s">
        <v>51</v>
      </c>
      <c r="L31" s="22" t="s">
        <v>196</v>
      </c>
      <c r="M31" s="21">
        <v>1</v>
      </c>
      <c r="N31" s="21">
        <v>2</v>
      </c>
      <c r="O31" s="24" t="s">
        <v>39</v>
      </c>
      <c r="P31" s="21" t="s">
        <v>53</v>
      </c>
      <c r="Q31" s="23" t="s">
        <v>197</v>
      </c>
      <c r="R31" s="21" t="s">
        <v>198</v>
      </c>
      <c r="S31" s="21" t="s">
        <v>191</v>
      </c>
      <c r="T31" s="21" t="s">
        <v>199</v>
      </c>
      <c r="U31" s="15">
        <v>45292</v>
      </c>
      <c r="V31" s="15">
        <v>45657</v>
      </c>
      <c r="W31" s="11"/>
      <c r="X31" s="16"/>
      <c r="Y31" s="11"/>
      <c r="Z31" s="11"/>
      <c r="AA31" s="17"/>
    </row>
    <row r="32" spans="1:27" ht="83.25" x14ac:dyDescent="0.2">
      <c r="A32" s="19"/>
      <c r="B32" s="20" t="s">
        <v>102</v>
      </c>
      <c r="C32" s="20" t="s">
        <v>184</v>
      </c>
      <c r="D32" s="21" t="s">
        <v>200</v>
      </c>
      <c r="E32" s="21" t="s">
        <v>144</v>
      </c>
      <c r="F32" s="22" t="s">
        <v>201</v>
      </c>
      <c r="G32" s="21" t="s">
        <v>202</v>
      </c>
      <c r="H32" s="21">
        <v>1</v>
      </c>
      <c r="I32" s="21">
        <v>3</v>
      </c>
      <c r="J32" s="25" t="str">
        <f t="shared" si="3"/>
        <v>Moderada</v>
      </c>
      <c r="K32" s="22" t="s">
        <v>51</v>
      </c>
      <c r="L32" s="22" t="s">
        <v>203</v>
      </c>
      <c r="M32" s="21">
        <v>1</v>
      </c>
      <c r="N32" s="21">
        <v>2</v>
      </c>
      <c r="O32" s="25" t="s">
        <v>204</v>
      </c>
      <c r="P32" s="21" t="s">
        <v>72</v>
      </c>
      <c r="Q32" s="23" t="s">
        <v>205</v>
      </c>
      <c r="R32" s="21" t="s">
        <v>206</v>
      </c>
      <c r="S32" s="21" t="s">
        <v>191</v>
      </c>
      <c r="T32" s="21" t="s">
        <v>207</v>
      </c>
      <c r="U32" s="15">
        <v>45292</v>
      </c>
      <c r="V32" s="15">
        <v>45657</v>
      </c>
      <c r="W32" s="11"/>
      <c r="X32" s="16"/>
      <c r="Y32" s="11"/>
      <c r="Z32" s="11"/>
      <c r="AA32" s="17"/>
    </row>
    <row r="33" spans="1:27" ht="89.25" x14ac:dyDescent="0.2">
      <c r="A33" s="19"/>
      <c r="B33" s="20" t="s">
        <v>102</v>
      </c>
      <c r="C33" s="20" t="s">
        <v>184</v>
      </c>
      <c r="D33" s="21" t="s">
        <v>208</v>
      </c>
      <c r="E33" s="21" t="s">
        <v>144</v>
      </c>
      <c r="F33" s="22" t="s">
        <v>209</v>
      </c>
      <c r="G33" s="21" t="s">
        <v>210</v>
      </c>
      <c r="H33" s="21">
        <v>1</v>
      </c>
      <c r="I33" s="21">
        <v>2</v>
      </c>
      <c r="J33" s="26" t="str">
        <f t="shared" si="3"/>
        <v>Baja</v>
      </c>
      <c r="K33" s="22" t="s">
        <v>51</v>
      </c>
      <c r="L33" s="22" t="s">
        <v>211</v>
      </c>
      <c r="M33" s="21">
        <v>3</v>
      </c>
      <c r="N33" s="21">
        <v>3</v>
      </c>
      <c r="O33" s="25" t="s">
        <v>204</v>
      </c>
      <c r="P33" s="21" t="s">
        <v>72</v>
      </c>
      <c r="Q33" s="23" t="s">
        <v>212</v>
      </c>
      <c r="R33" s="21" t="s">
        <v>213</v>
      </c>
      <c r="S33" s="21" t="s">
        <v>191</v>
      </c>
      <c r="T33" s="21" t="s">
        <v>214</v>
      </c>
      <c r="U33" s="15">
        <v>45292</v>
      </c>
      <c r="V33" s="15">
        <v>45657</v>
      </c>
      <c r="W33" s="11"/>
      <c r="X33" s="16"/>
      <c r="Y33" s="11"/>
      <c r="Z33" s="11"/>
      <c r="AA33" s="17"/>
    </row>
    <row r="34" spans="1:27" ht="89.25" x14ac:dyDescent="0.2">
      <c r="A34" s="19" t="s">
        <v>175</v>
      </c>
      <c r="B34" s="20"/>
      <c r="C34" s="20" t="s">
        <v>184</v>
      </c>
      <c r="D34" s="21" t="s">
        <v>215</v>
      </c>
      <c r="E34" s="21" t="s">
        <v>87</v>
      </c>
      <c r="F34" s="22" t="s">
        <v>216</v>
      </c>
      <c r="G34" s="21" t="s">
        <v>217</v>
      </c>
      <c r="H34" s="21">
        <v>3</v>
      </c>
      <c r="I34" s="21">
        <v>4</v>
      </c>
      <c r="J34" s="27" t="str">
        <f t="shared" si="3"/>
        <v>Extrema</v>
      </c>
      <c r="K34" s="22" t="s">
        <v>51</v>
      </c>
      <c r="L34" s="22" t="s">
        <v>218</v>
      </c>
      <c r="M34" s="21">
        <v>2</v>
      </c>
      <c r="N34" s="21">
        <v>2</v>
      </c>
      <c r="O34" s="25" t="s">
        <v>204</v>
      </c>
      <c r="P34" s="21" t="s">
        <v>72</v>
      </c>
      <c r="Q34" s="23" t="s">
        <v>219</v>
      </c>
      <c r="R34" s="21" t="s">
        <v>220</v>
      </c>
      <c r="S34" s="21" t="s">
        <v>221</v>
      </c>
      <c r="T34" s="21" t="s">
        <v>222</v>
      </c>
      <c r="U34" s="15">
        <v>45292</v>
      </c>
      <c r="V34" s="15">
        <v>45657</v>
      </c>
      <c r="W34" s="11"/>
      <c r="X34" s="16"/>
      <c r="Y34" s="11"/>
      <c r="Z34" s="11"/>
      <c r="AA34" s="17"/>
    </row>
    <row r="35" spans="1:27" ht="127.5" x14ac:dyDescent="0.2">
      <c r="A35" s="9"/>
      <c r="B35" s="10" t="s">
        <v>84</v>
      </c>
      <c r="C35" s="10" t="s">
        <v>223</v>
      </c>
      <c r="D35" s="11" t="s">
        <v>224</v>
      </c>
      <c r="E35" s="11" t="s">
        <v>225</v>
      </c>
      <c r="F35" s="12" t="s">
        <v>226</v>
      </c>
      <c r="G35" s="11" t="s">
        <v>227</v>
      </c>
      <c r="H35" s="11">
        <v>3</v>
      </c>
      <c r="I35" s="11">
        <v>4</v>
      </c>
      <c r="J35" s="13" t="str">
        <f t="shared" si="3"/>
        <v>Extrema</v>
      </c>
      <c r="K35" s="12" t="s">
        <v>228</v>
      </c>
      <c r="L35" s="12" t="s">
        <v>229</v>
      </c>
      <c r="M35" s="11">
        <v>3</v>
      </c>
      <c r="N35" s="11">
        <v>3</v>
      </c>
      <c r="O35" s="13" t="str">
        <f t="shared" ref="O35:O37" si="4">IF(E35="8. Corrupción",IF(OR(AND(M35=1,N35=5),AND(M35=2,N35=5),AND(M35=3,N35=4),(M35+N35&gt;=8)),"Extrema",IF(OR(AND(M35=1,N35=4),AND(M35=2,N35=4),AND(M35=4,N35=3),AND(M35=3,N35=3)),"Alta",IF(OR(AND(M35=1,N35=3),AND(M35=2,N35=3)),"Moderada","No aplica para Corrupción"))),IF(M35+N35=0,"",IF(OR(AND(M35=3,N35=4),(AND(M35=2,N35=5)),(AND(M35=1,N35=5))),"Extrema",IF(OR(AND(M35=3,N35=1),(AND(M35=2,N35=2))),"Baja",IF(OR(AND(M35=4,N35=1),AND(M35=3,N35=2),AND(M35=2,N35=3),AND(M35=1,N35=3)),"Moderada",IF(M35+N35&gt;=8,"Extrema",IF(M35+N35&lt;4,"Baja",IF(M35+N35&gt;=6,"Alta","Alta"))))))))</f>
        <v>Alta</v>
      </c>
      <c r="P35" s="11" t="s">
        <v>53</v>
      </c>
      <c r="Q35" s="14" t="s">
        <v>230</v>
      </c>
      <c r="R35" s="11" t="s">
        <v>231</v>
      </c>
      <c r="S35" s="11" t="s">
        <v>221</v>
      </c>
      <c r="T35" s="11" t="s">
        <v>232</v>
      </c>
      <c r="U35" s="15">
        <v>45292</v>
      </c>
      <c r="V35" s="15">
        <v>45657</v>
      </c>
      <c r="W35" s="11"/>
      <c r="X35" s="16"/>
      <c r="Y35" s="11"/>
      <c r="Z35" s="11"/>
      <c r="AA35" s="17"/>
    </row>
    <row r="36" spans="1:27" ht="89.25" x14ac:dyDescent="0.2">
      <c r="A36" s="9"/>
      <c r="B36" s="10" t="s">
        <v>84</v>
      </c>
      <c r="C36" s="10" t="s">
        <v>223</v>
      </c>
      <c r="D36" s="11" t="s">
        <v>233</v>
      </c>
      <c r="E36" s="11" t="s">
        <v>225</v>
      </c>
      <c r="F36" s="12" t="s">
        <v>234</v>
      </c>
      <c r="G36" s="11" t="s">
        <v>235</v>
      </c>
      <c r="H36" s="11">
        <v>4</v>
      </c>
      <c r="I36" s="11">
        <v>3</v>
      </c>
      <c r="J36" s="13" t="str">
        <f t="shared" si="3"/>
        <v>Alta</v>
      </c>
      <c r="K36" s="12" t="s">
        <v>51</v>
      </c>
      <c r="L36" s="12" t="s">
        <v>236</v>
      </c>
      <c r="M36" s="11">
        <v>2</v>
      </c>
      <c r="N36" s="11">
        <v>2</v>
      </c>
      <c r="O36" s="13" t="str">
        <f t="shared" si="4"/>
        <v>Baja</v>
      </c>
      <c r="P36" s="11" t="s">
        <v>53</v>
      </c>
      <c r="Q36" s="14" t="s">
        <v>237</v>
      </c>
      <c r="R36" s="11" t="s">
        <v>238</v>
      </c>
      <c r="S36" s="11" t="s">
        <v>221</v>
      </c>
      <c r="T36" s="11" t="s">
        <v>239</v>
      </c>
      <c r="U36" s="15">
        <v>45292</v>
      </c>
      <c r="V36" s="15">
        <v>45657</v>
      </c>
      <c r="W36" s="11"/>
      <c r="X36" s="16"/>
      <c r="Y36" s="11"/>
      <c r="Z36" s="11"/>
      <c r="AA36" s="17"/>
    </row>
    <row r="37" spans="1:27" ht="102" x14ac:dyDescent="0.2">
      <c r="A37" s="9"/>
      <c r="B37" s="10" t="s">
        <v>84</v>
      </c>
      <c r="C37" s="10" t="s">
        <v>223</v>
      </c>
      <c r="D37" s="18" t="s">
        <v>240</v>
      </c>
      <c r="E37" s="11" t="s">
        <v>87</v>
      </c>
      <c r="F37" s="12" t="s">
        <v>241</v>
      </c>
      <c r="G37" s="11" t="s">
        <v>242</v>
      </c>
      <c r="H37" s="11">
        <v>4</v>
      </c>
      <c r="I37" s="11">
        <v>4</v>
      </c>
      <c r="J37" s="13" t="str">
        <f t="shared" si="3"/>
        <v>Extrema</v>
      </c>
      <c r="K37" s="12" t="s">
        <v>51</v>
      </c>
      <c r="L37" s="12" t="s">
        <v>243</v>
      </c>
      <c r="M37" s="11">
        <v>2</v>
      </c>
      <c r="N37" s="11">
        <v>1</v>
      </c>
      <c r="O37" s="13" t="str">
        <f t="shared" si="4"/>
        <v>Baja</v>
      </c>
      <c r="P37" s="11" t="s">
        <v>53</v>
      </c>
      <c r="Q37" s="14" t="s">
        <v>244</v>
      </c>
      <c r="R37" s="11" t="s">
        <v>245</v>
      </c>
      <c r="S37" s="11" t="s">
        <v>221</v>
      </c>
      <c r="T37" s="11" t="s">
        <v>246</v>
      </c>
      <c r="U37" s="15">
        <v>45292</v>
      </c>
      <c r="V37" s="15">
        <v>45657</v>
      </c>
      <c r="W37" s="11"/>
      <c r="X37" s="16"/>
      <c r="Y37" s="11"/>
      <c r="Z37" s="11"/>
      <c r="AA37" s="17"/>
    </row>
    <row r="38" spans="1:27" ht="51" x14ac:dyDescent="0.2">
      <c r="A38" s="9"/>
      <c r="B38" s="10" t="s">
        <v>84</v>
      </c>
      <c r="C38" s="10" t="s">
        <v>223</v>
      </c>
      <c r="D38" s="11" t="s">
        <v>247</v>
      </c>
      <c r="E38" s="11" t="s">
        <v>87</v>
      </c>
      <c r="F38" s="12" t="s">
        <v>248</v>
      </c>
      <c r="G38" s="11" t="s">
        <v>249</v>
      </c>
      <c r="H38" s="11">
        <v>4</v>
      </c>
      <c r="I38" s="11">
        <v>3</v>
      </c>
      <c r="J38" s="13" t="str">
        <f t="shared" si="3"/>
        <v>Alta</v>
      </c>
      <c r="K38" s="12" t="s">
        <v>51</v>
      </c>
      <c r="L38" s="12" t="s">
        <v>250</v>
      </c>
      <c r="M38" s="11">
        <v>3</v>
      </c>
      <c r="N38" s="11">
        <v>2</v>
      </c>
      <c r="O38" s="13" t="str">
        <f>IF(E38="8. Corrupción",IF(OR(AND(M38=1,N38=5),AND(M38=2,N38=5),AND(M38=3,N38=4),(M38+N38&gt;=8)),"Extrema",IF(OR(AND(M38=1,N38=4),AND(M38=2,N38=4),AND(M38=4,N38=3),AND(M38=3,N38=3)),"Alta",IF(OR(AND(M38=1,N38=3),AND(M38=2,N38=3)),"Moderada","No aplica para Corrupción"))),IF(M38+N38=0,"",IF(OR(AND(M38=3,N38=4),(AND(M38=2,N38=5)),(AND(M38=1,N38=5))),"Extrema",IF(OR(AND(M38=3,N38=1),(AND(M38=2,N38=2))),"Baja",IF(OR(AND(M38=4,N38=1),AND(M38=3,N38=2),AND(M38=2,N38=3),AND(M38=1,N38=3)),"Moderada",IF(M38+N38&gt;=8,"Extrema",IF(M38+N38&lt;4,"Baja",IF(M38+N38&gt;=6,"Alta","Alta"))))))))</f>
        <v>Moderada</v>
      </c>
      <c r="P38" s="11" t="s">
        <v>53</v>
      </c>
      <c r="Q38" s="14" t="s">
        <v>251</v>
      </c>
      <c r="R38" s="11" t="s">
        <v>252</v>
      </c>
      <c r="S38" s="11" t="s">
        <v>221</v>
      </c>
      <c r="T38" s="11" t="s">
        <v>253</v>
      </c>
      <c r="U38" s="15">
        <v>45292</v>
      </c>
      <c r="V38" s="15">
        <v>45657</v>
      </c>
      <c r="W38" s="11"/>
      <c r="X38" s="16"/>
      <c r="Y38" s="11"/>
      <c r="Z38" s="11"/>
      <c r="AA38" s="17"/>
    </row>
    <row r="39" spans="1:27" ht="63.75" x14ac:dyDescent="0.2">
      <c r="A39" s="9"/>
      <c r="B39" s="10" t="s">
        <v>84</v>
      </c>
      <c r="C39" s="10" t="s">
        <v>223</v>
      </c>
      <c r="D39" s="18" t="s">
        <v>254</v>
      </c>
      <c r="E39" s="11" t="s">
        <v>225</v>
      </c>
      <c r="F39" s="12" t="s">
        <v>255</v>
      </c>
      <c r="G39" s="11" t="s">
        <v>256</v>
      </c>
      <c r="H39" s="11">
        <v>3</v>
      </c>
      <c r="I39" s="11">
        <v>4</v>
      </c>
      <c r="J39" s="28" t="s">
        <v>39</v>
      </c>
      <c r="K39" s="12" t="s">
        <v>79</v>
      </c>
      <c r="L39" s="12" t="s">
        <v>257</v>
      </c>
      <c r="M39" s="11">
        <v>2</v>
      </c>
      <c r="N39" s="11">
        <v>2</v>
      </c>
      <c r="O39" s="29" t="s">
        <v>35</v>
      </c>
      <c r="P39" s="11" t="s">
        <v>53</v>
      </c>
      <c r="Q39" s="14" t="s">
        <v>258</v>
      </c>
      <c r="R39" s="11" t="s">
        <v>259</v>
      </c>
      <c r="S39" s="11" t="s">
        <v>221</v>
      </c>
      <c r="T39" s="11" t="s">
        <v>260</v>
      </c>
      <c r="U39" s="15">
        <v>45292</v>
      </c>
      <c r="V39" s="15">
        <v>45657</v>
      </c>
      <c r="W39" s="11"/>
      <c r="X39" s="16"/>
      <c r="Y39" s="11"/>
      <c r="Z39" s="11"/>
      <c r="AA39" s="17"/>
    </row>
    <row r="40" spans="1:27" ht="102" x14ac:dyDescent="0.2">
      <c r="A40" s="9"/>
      <c r="B40" s="10" t="s">
        <v>84</v>
      </c>
      <c r="C40" s="10" t="s">
        <v>261</v>
      </c>
      <c r="D40" s="30" t="s">
        <v>262</v>
      </c>
      <c r="E40" s="11" t="s">
        <v>135</v>
      </c>
      <c r="F40" s="12" t="s">
        <v>263</v>
      </c>
      <c r="G40" s="18" t="s">
        <v>264</v>
      </c>
      <c r="H40" s="11">
        <v>3</v>
      </c>
      <c r="I40" s="11">
        <v>3</v>
      </c>
      <c r="J40" s="13" t="str">
        <f t="shared" ref="J40:J41" si="5">IF(E40="8. Corrupción",IF(OR(AND(H40=1,I40=5),AND(H40=2,I40=5),AND(H40=3,I40=4),(H40+I40&gt;=8)),"Extrema",IF(OR(AND(H40=1,I40=4),AND(H40=2,I40=4),AND(H40=4,I40=3),AND(H40=3,I40=3)),"Alta",IF(OR(AND(H40=1,I40=3),AND(H40=2,I40=3)),"Moderada","Error - para riesgo de Corrupción el Impacto aplica desde 3"))),IF(H40+I40=0,"",IF(OR(AND(H40=3,I40=4),(AND(H40=2,I40=5)),(AND(H40=1,I40=5))),"Extrema",IF(OR(AND(H40=3,I40=1),(AND(H40=2,I40=2))),"Baja",IF(OR(AND(H40=4,I40=1),AND(H40=3,I40=2),AND(H40=2,I40=3),AND(H40=1,I40=3)),"Moderada",IF(H40+I40&gt;=8,"Extrema",IF(H40+I40&lt;4,"Baja",IF(H40+I40&gt;=6,"Alta","Alta"))))))))</f>
        <v>Alta</v>
      </c>
      <c r="K40" s="12" t="s">
        <v>79</v>
      </c>
      <c r="L40" s="12" t="s">
        <v>265</v>
      </c>
      <c r="M40" s="11">
        <v>2</v>
      </c>
      <c r="N40" s="11">
        <v>2</v>
      </c>
      <c r="O40" s="13" t="str">
        <f t="shared" ref="O40:O43" si="6">IF(E40="8. Corrupción",IF(OR(AND(M40=1,N40=5),AND(M40=2,N40=5),AND(M40=3,N40=4),(M40+N40&gt;=8)),"Extrema",IF(OR(AND(M40=1,N40=4),AND(M40=2,N40=4),AND(M40=4,N40=3),AND(M40=3,N40=3)),"Alta",IF(OR(AND(M40=1,N40=3),AND(M40=2,N40=3)),"Moderada","No aplica para Corrupción"))),IF(M40+N40=0,"",IF(OR(AND(M40=3,N40=4),(AND(M40=2,N40=5)),(AND(M40=1,N40=5))),"Extrema",IF(OR(AND(M40=3,N40=1),(AND(M40=2,N40=2))),"Baja",IF(OR(AND(M40=4,N40=1),AND(M40=3,N40=2),AND(M40=2,N40=3),AND(M40=1,N40=3)),"Moderada",IF(M40+N40&gt;=8,"Extrema",IF(M40+N40&lt;4,"Baja",IF(M40+N40&gt;=6,"Alta","Alta"))))))))</f>
        <v>Baja</v>
      </c>
      <c r="P40" s="11" t="s">
        <v>53</v>
      </c>
      <c r="Q40" s="14" t="s">
        <v>266</v>
      </c>
      <c r="R40" s="11" t="s">
        <v>267</v>
      </c>
      <c r="S40" s="11" t="s">
        <v>268</v>
      </c>
      <c r="T40" s="11" t="s">
        <v>269</v>
      </c>
      <c r="U40" s="15">
        <v>45292</v>
      </c>
      <c r="V40" s="15">
        <v>45657</v>
      </c>
      <c r="W40" s="11"/>
      <c r="X40" s="16"/>
      <c r="Y40" s="11"/>
      <c r="Z40" s="11"/>
      <c r="AA40" s="17"/>
    </row>
    <row r="41" spans="1:27" ht="51" x14ac:dyDescent="0.2">
      <c r="A41" s="9"/>
      <c r="B41" s="10" t="s">
        <v>84</v>
      </c>
      <c r="C41" s="10" t="s">
        <v>261</v>
      </c>
      <c r="D41" s="18" t="s">
        <v>270</v>
      </c>
      <c r="E41" s="11" t="s">
        <v>135</v>
      </c>
      <c r="F41" s="12" t="s">
        <v>271</v>
      </c>
      <c r="G41" s="18" t="s">
        <v>272</v>
      </c>
      <c r="H41" s="11">
        <v>5</v>
      </c>
      <c r="I41" s="11">
        <v>4</v>
      </c>
      <c r="J41" s="13" t="str">
        <f t="shared" si="5"/>
        <v>Extrema</v>
      </c>
      <c r="K41" s="12" t="s">
        <v>147</v>
      </c>
      <c r="L41" s="12" t="s">
        <v>273</v>
      </c>
      <c r="M41" s="11">
        <v>4</v>
      </c>
      <c r="N41" s="11">
        <v>3</v>
      </c>
      <c r="O41" s="13" t="str">
        <f t="shared" si="6"/>
        <v>Alta</v>
      </c>
      <c r="P41" s="11" t="s">
        <v>53</v>
      </c>
      <c r="Q41" s="14" t="s">
        <v>274</v>
      </c>
      <c r="R41" s="11" t="s">
        <v>275</v>
      </c>
      <c r="S41" s="11" t="s">
        <v>268</v>
      </c>
      <c r="T41" s="11" t="s">
        <v>276</v>
      </c>
      <c r="U41" s="15">
        <v>45292</v>
      </c>
      <c r="V41" s="15">
        <v>45657</v>
      </c>
      <c r="W41" s="11"/>
      <c r="X41" s="16"/>
      <c r="Y41" s="11"/>
      <c r="Z41" s="11"/>
      <c r="AA41" s="17"/>
    </row>
    <row r="42" spans="1:27" ht="76.5" x14ac:dyDescent="0.2">
      <c r="A42" s="9"/>
      <c r="B42" s="10" t="s">
        <v>84</v>
      </c>
      <c r="C42" s="10" t="s">
        <v>261</v>
      </c>
      <c r="D42" s="18" t="s">
        <v>277</v>
      </c>
      <c r="E42" s="11" t="s">
        <v>135</v>
      </c>
      <c r="F42" s="12" t="s">
        <v>278</v>
      </c>
      <c r="G42" s="18" t="s">
        <v>279</v>
      </c>
      <c r="H42" s="11">
        <v>5</v>
      </c>
      <c r="I42" s="11">
        <v>5</v>
      </c>
      <c r="J42" s="13" t="str">
        <f>IF(E42="8. Corrupción",IF(OR(AND(H42=1,I42=5),AND(H42=2,I42=5),AND(H42=3,I42=4),(H42+I42&gt;=8)),"Extrema",IF(OR(AND(H42=1,I42=4),AND(H42=2,I42=4),AND(H42=4,I42=3),AND(H42=3,I42=3)),"Alta",IF(OR(AND(H42=1,I42=3),AND(H42=2,I42=3)),"Moderada","Error - para riesgo de Corrupción el Impacto aplica desde 3"))),IF(H42+I42=0,"",IF(OR(AND(H42=3,I42=4),(AND(H42=2,I42=5)),(AND(H42=1,I42=5))),"Extrema",IF(OR(AND(H42=3,I42=1),(AND(H42=2,I42=2))),"Baja",IF(OR(AND(H42=4,I42=1),AND(H42=3,I42=2),AND(H42=2,I42=3),AND(H42=1,I42=3)),"Moderada",IF(H42+I42&gt;=8,"Extrema",IF(H42+I42&lt;4,"Baja",IF(H42+I42&gt;=6,"Alta","Alta"))))))))</f>
        <v>Extrema</v>
      </c>
      <c r="K42" s="12" t="s">
        <v>280</v>
      </c>
      <c r="L42" s="12" t="s">
        <v>281</v>
      </c>
      <c r="M42" s="11">
        <v>2</v>
      </c>
      <c r="N42" s="11">
        <v>2</v>
      </c>
      <c r="O42" s="13" t="str">
        <f t="shared" si="6"/>
        <v>Baja</v>
      </c>
      <c r="P42" s="11" t="s">
        <v>53</v>
      </c>
      <c r="Q42" s="14" t="s">
        <v>282</v>
      </c>
      <c r="R42" s="11" t="s">
        <v>283</v>
      </c>
      <c r="S42" s="11" t="s">
        <v>268</v>
      </c>
      <c r="T42" s="11" t="s">
        <v>284</v>
      </c>
      <c r="U42" s="15">
        <v>45292</v>
      </c>
      <c r="V42" s="15">
        <v>45657</v>
      </c>
      <c r="W42" s="11"/>
      <c r="X42" s="16"/>
      <c r="Y42" s="11"/>
      <c r="Z42" s="11"/>
      <c r="AA42" s="17"/>
    </row>
    <row r="43" spans="1:27" ht="38.25" x14ac:dyDescent="0.2">
      <c r="A43" s="9"/>
      <c r="B43" s="10" t="s">
        <v>84</v>
      </c>
      <c r="C43" s="10" t="s">
        <v>261</v>
      </c>
      <c r="D43" s="18" t="s">
        <v>285</v>
      </c>
      <c r="E43" s="11" t="s">
        <v>48</v>
      </c>
      <c r="F43" s="12" t="s">
        <v>286</v>
      </c>
      <c r="G43" s="18" t="s">
        <v>287</v>
      </c>
      <c r="H43" s="11">
        <v>5</v>
      </c>
      <c r="I43" s="11">
        <v>5</v>
      </c>
      <c r="J43" s="13" t="str">
        <f>IF(E43="8. Corrupción",IF(OR(AND(H43=1,I43=5),AND(H43=2,I43=5),AND(H43=3,I43=4),(H43+I43&gt;=8)),"Extrema",IF(OR(AND(H43=1,I43=4),AND(H43=2,I43=4),AND(H43=4,I43=3),AND(H43=3,I43=3)),"Alta",IF(OR(AND(H43=1,I43=3),AND(H43=2,I43=3)),"Moderada","Error - para riesgo de Corrupción el Impacto aplica desde 3"))),IF(H43+I43=0,"",IF(OR(AND(H43=3,I43=4),(AND(H43=2,I43=5)),(AND(H43=1,I43=5))),"Extrema",IF(OR(AND(H43=3,I43=1),(AND(H43=2,I43=2))),"Baja",IF(OR(AND(H43=4,I43=1),AND(H43=3,I43=2),AND(H43=2,I43=3),AND(H43=1,I43=3)),"Moderada",IF(H43+I43&gt;=8,"Extrema",IF(H43+I43&lt;4,"Baja",IF(H43+I43&gt;=6,"Alta","Alta"))))))))</f>
        <v>Extrema</v>
      </c>
      <c r="K43" s="12" t="s">
        <v>70</v>
      </c>
      <c r="L43" s="12" t="s">
        <v>288</v>
      </c>
      <c r="M43" s="11">
        <v>2</v>
      </c>
      <c r="N43" s="11">
        <v>2</v>
      </c>
      <c r="O43" s="13" t="str">
        <f t="shared" si="6"/>
        <v>Baja</v>
      </c>
      <c r="P43" s="11" t="s">
        <v>53</v>
      </c>
      <c r="Q43" s="14" t="s">
        <v>289</v>
      </c>
      <c r="R43" s="11" t="s">
        <v>290</v>
      </c>
      <c r="S43" s="11" t="s">
        <v>268</v>
      </c>
      <c r="T43" s="11" t="s">
        <v>291</v>
      </c>
      <c r="U43" s="15">
        <v>45292</v>
      </c>
      <c r="V43" s="15">
        <v>45657</v>
      </c>
      <c r="W43" s="11"/>
      <c r="X43" s="16"/>
      <c r="Y43" s="11"/>
      <c r="Z43" s="11"/>
      <c r="AA43" s="17"/>
    </row>
    <row r="44" spans="1:27" ht="114.75" x14ac:dyDescent="0.2">
      <c r="A44" s="9" t="s">
        <v>118</v>
      </c>
      <c r="B44" s="10"/>
      <c r="C44" s="10" t="s">
        <v>261</v>
      </c>
      <c r="D44" s="11" t="s">
        <v>292</v>
      </c>
      <c r="E44" s="11" t="s">
        <v>87</v>
      </c>
      <c r="F44" s="12" t="s">
        <v>120</v>
      </c>
      <c r="G44" s="11" t="s">
        <v>293</v>
      </c>
      <c r="H44" s="11">
        <v>4</v>
      </c>
      <c r="I44" s="11">
        <v>4</v>
      </c>
      <c r="J44" s="13" t="str">
        <f t="shared" ref="J44:J74" si="7">IF(E44="8. Corrupción",IF(OR(AND(H44=1,I44=5),AND(H44=2,I44=5),AND(H44=3,I44=4),(H44+I44&gt;=8)),"Extrema",IF(OR(AND(H44=1,I44=4),AND(H44=2,I44=4),AND(H44=4,I44=3),AND(H44=3,I44=3)),"Alta",IF(OR(AND(H44=1,I44=3),AND(H44=2,I44=3)),"Moderada","Error - para riesgo de Corrupción el Impacto aplica desde 3"))),IF(H44+I44=0,"",IF(OR(AND(H44=3,I44=4),(AND(H44=2,I44=5)),(AND(H44=1,I44=5))),"Extrema",IF(OR(AND(H44=3,I44=1),(AND(H44=2,I44=2))),"Baja",IF(OR(AND(H44=4,I44=1),AND(H44=3,I44=2),AND(H44=2,I44=3),AND(H44=1,I44=3)),"Moderada",IF(H44+I44&gt;=8,"Extrema",IF(H44+I44&lt;4,"Baja",IF(H44+I44&gt;=6,"Alta","Alta"))))))))</f>
        <v>Extrema</v>
      </c>
      <c r="K44" s="12" t="s">
        <v>51</v>
      </c>
      <c r="L44" s="12" t="s">
        <v>294</v>
      </c>
      <c r="M44" s="11">
        <v>2</v>
      </c>
      <c r="N44" s="11">
        <v>2</v>
      </c>
      <c r="O44" s="13" t="str">
        <f>IF(E44="8. Corrupción",IF(OR(AND(M44=1,N44=5),AND(M44=2,N44=5),AND(M44=3,N44=4),(M44+N44&gt;=8)),"Extrema",IF(OR(AND(M44=1,N44=4),AND(M44=2,N44=4),AND(M44=4,N44=3),AND(M44=3,N44=3)),"Alta",IF(OR(AND(M44=1,N44=3),AND(M44=2,N44=3)),"Moderada","No aplica para Corrupción"))),IF(M44+N44=0,"",IF(OR(AND(M44=3,N44=4),(AND(M44=2,N44=5)),(AND(M44=1,N44=5))),"Extrema",IF(OR(AND(M44=3,N44=1),(AND(M44=2,N44=2))),"Baja",IF(OR(AND(M44=4,N44=1),AND(M44=3,N44=2),AND(M44=2,N44=3),AND(M44=1,N44=3)),"Moderada",IF(M44+N44&gt;=8,"Extrema",IF(M44+N44&lt;4,"Baja",IF(M44+N44&gt;=6,"Alta","Alta"))))))))</f>
        <v>Baja</v>
      </c>
      <c r="P44" s="11" t="s">
        <v>53</v>
      </c>
      <c r="Q44" s="14" t="s">
        <v>295</v>
      </c>
      <c r="R44" s="11" t="s">
        <v>296</v>
      </c>
      <c r="S44" s="11" t="s">
        <v>268</v>
      </c>
      <c r="T44" s="11" t="s">
        <v>297</v>
      </c>
      <c r="U44" s="15">
        <v>45292</v>
      </c>
      <c r="V44" s="15">
        <v>45657</v>
      </c>
      <c r="W44" s="11"/>
      <c r="X44" s="16"/>
      <c r="Y44" s="11"/>
      <c r="Z44" s="11"/>
      <c r="AA44" s="17"/>
    </row>
    <row r="45" spans="1:27" ht="63.75" x14ac:dyDescent="0.2">
      <c r="A45" s="9"/>
      <c r="B45" s="10" t="s">
        <v>58</v>
      </c>
      <c r="C45" s="10" t="s">
        <v>298</v>
      </c>
      <c r="D45" s="11" t="s">
        <v>299</v>
      </c>
      <c r="E45" s="11" t="s">
        <v>87</v>
      </c>
      <c r="F45" s="12" t="s">
        <v>300</v>
      </c>
      <c r="G45" s="11" t="s">
        <v>301</v>
      </c>
      <c r="H45" s="11">
        <v>5</v>
      </c>
      <c r="I45" s="11">
        <v>3</v>
      </c>
      <c r="J45" s="13" t="str">
        <f t="shared" si="7"/>
        <v>Extrema</v>
      </c>
      <c r="K45" s="12" t="s">
        <v>51</v>
      </c>
      <c r="L45" s="12" t="s">
        <v>302</v>
      </c>
      <c r="M45" s="11">
        <v>4</v>
      </c>
      <c r="N45" s="11">
        <v>2</v>
      </c>
      <c r="O45" s="13" t="str">
        <f t="shared" ref="O45:O54" si="8">IF(E45="8. Corrupción",IF(OR(AND(M45=1,N45=5),AND(M45=2,N45=5),AND(M45=3,N45=4),(M45+N45&gt;=8)),"Extrema",IF(OR(AND(M45=1,N45=4),AND(M45=2,N45=4),AND(M45=4,N45=3),AND(M45=3,N45=3)),"Alta",IF(OR(AND(M45=1,N45=3),AND(M45=2,N45=3)),"Moderada","No aplica para Corrupción"))),IF(M45+N45=0,"",IF(OR(AND(M45=3,N45=4),(AND(M45=2,N45=5)),(AND(M45=1,N45=5))),"Extrema",IF(OR(AND(M45=3,N45=1),(AND(M45=2,N45=2))),"Baja",IF(OR(AND(M45=4,N45=1),AND(M45=3,N45=2),AND(M45=2,N45=3),AND(M45=1,N45=3)),"Moderada",IF(M45+N45&gt;=8,"Extrema",IF(M45+N45&lt;4,"Baja",IF(M45+N45&gt;=6,"Alta","Alta"))))))))</f>
        <v>Alta</v>
      </c>
      <c r="P45" s="11" t="s">
        <v>53</v>
      </c>
      <c r="Q45" s="14" t="s">
        <v>303</v>
      </c>
      <c r="R45" s="11" t="s">
        <v>304</v>
      </c>
      <c r="S45" s="11" t="s">
        <v>305</v>
      </c>
      <c r="T45" s="11" t="s">
        <v>306</v>
      </c>
      <c r="U45" s="15">
        <v>45292</v>
      </c>
      <c r="V45" s="15">
        <v>45657</v>
      </c>
      <c r="W45" s="11"/>
      <c r="X45" s="16"/>
      <c r="Y45" s="11"/>
      <c r="Z45" s="11"/>
      <c r="AA45" s="17"/>
    </row>
    <row r="46" spans="1:27" ht="51" x14ac:dyDescent="0.2">
      <c r="A46" s="9" t="s">
        <v>45</v>
      </c>
      <c r="B46" s="10" t="s">
        <v>58</v>
      </c>
      <c r="C46" s="10" t="s">
        <v>298</v>
      </c>
      <c r="D46" s="18" t="s">
        <v>307</v>
      </c>
      <c r="E46" s="11" t="s">
        <v>135</v>
      </c>
      <c r="F46" s="12" t="s">
        <v>308</v>
      </c>
      <c r="G46" s="11" t="s">
        <v>309</v>
      </c>
      <c r="H46" s="11">
        <v>2</v>
      </c>
      <c r="I46" s="11">
        <v>3</v>
      </c>
      <c r="J46" s="13" t="str">
        <f t="shared" si="7"/>
        <v>Moderada</v>
      </c>
      <c r="K46" s="12" t="s">
        <v>51</v>
      </c>
      <c r="L46" s="12" t="s">
        <v>310</v>
      </c>
      <c r="M46" s="11">
        <v>2</v>
      </c>
      <c r="N46" s="11">
        <v>2</v>
      </c>
      <c r="O46" s="13" t="str">
        <f t="shared" si="8"/>
        <v>Baja</v>
      </c>
      <c r="P46" s="11" t="s">
        <v>53</v>
      </c>
      <c r="Q46" s="14" t="s">
        <v>311</v>
      </c>
      <c r="R46" s="11" t="s">
        <v>312</v>
      </c>
      <c r="S46" s="11" t="s">
        <v>305</v>
      </c>
      <c r="T46" s="11" t="s">
        <v>313</v>
      </c>
      <c r="U46" s="15">
        <v>45292</v>
      </c>
      <c r="V46" s="15">
        <v>45657</v>
      </c>
      <c r="W46" s="11"/>
      <c r="X46" s="16"/>
      <c r="Y46" s="11"/>
      <c r="Z46" s="11"/>
      <c r="AA46" s="17"/>
    </row>
    <row r="47" spans="1:27" ht="76.5" x14ac:dyDescent="0.2">
      <c r="A47" s="9"/>
      <c r="B47" s="10" t="s">
        <v>102</v>
      </c>
      <c r="C47" s="10" t="s">
        <v>314</v>
      </c>
      <c r="D47" s="11" t="s">
        <v>315</v>
      </c>
      <c r="E47" s="11" t="s">
        <v>135</v>
      </c>
      <c r="F47" s="12" t="s">
        <v>316</v>
      </c>
      <c r="G47" s="11" t="s">
        <v>317</v>
      </c>
      <c r="H47" s="11">
        <v>3</v>
      </c>
      <c r="I47" s="11">
        <v>4</v>
      </c>
      <c r="J47" s="13" t="str">
        <f t="shared" si="7"/>
        <v>Extrema</v>
      </c>
      <c r="K47" s="12" t="s">
        <v>62</v>
      </c>
      <c r="L47" s="12" t="s">
        <v>318</v>
      </c>
      <c r="M47" s="11">
        <v>3</v>
      </c>
      <c r="N47" s="11">
        <v>3</v>
      </c>
      <c r="O47" s="13" t="str">
        <f t="shared" si="8"/>
        <v>Alta</v>
      </c>
      <c r="P47" s="11" t="s">
        <v>53</v>
      </c>
      <c r="Q47" s="14" t="s">
        <v>319</v>
      </c>
      <c r="R47" s="11" t="s">
        <v>320</v>
      </c>
      <c r="S47" s="11" t="s">
        <v>305</v>
      </c>
      <c r="T47" s="11" t="s">
        <v>321</v>
      </c>
      <c r="U47" s="15">
        <v>45292</v>
      </c>
      <c r="V47" s="15">
        <v>45657</v>
      </c>
      <c r="W47" s="11"/>
      <c r="X47" s="16"/>
      <c r="Y47" s="11"/>
      <c r="Z47" s="11"/>
      <c r="AA47" s="17"/>
    </row>
    <row r="48" spans="1:27" ht="89.25" x14ac:dyDescent="0.2">
      <c r="A48" s="9" t="s">
        <v>118</v>
      </c>
      <c r="B48" s="10"/>
      <c r="C48" s="10" t="s">
        <v>314</v>
      </c>
      <c r="D48" s="11" t="s">
        <v>322</v>
      </c>
      <c r="E48" s="11" t="s">
        <v>225</v>
      </c>
      <c r="F48" s="12" t="s">
        <v>323</v>
      </c>
      <c r="G48" s="11" t="s">
        <v>324</v>
      </c>
      <c r="H48" s="11">
        <v>4</v>
      </c>
      <c r="I48" s="11">
        <v>4</v>
      </c>
      <c r="J48" s="13" t="str">
        <f t="shared" si="7"/>
        <v>Extrema</v>
      </c>
      <c r="K48" s="12" t="s">
        <v>147</v>
      </c>
      <c r="L48" s="12" t="s">
        <v>325</v>
      </c>
      <c r="M48" s="11">
        <v>3</v>
      </c>
      <c r="N48" s="11">
        <v>3</v>
      </c>
      <c r="O48" s="13" t="str">
        <f t="shared" si="8"/>
        <v>Alta</v>
      </c>
      <c r="P48" s="11" t="s">
        <v>53</v>
      </c>
      <c r="Q48" s="14" t="s">
        <v>326</v>
      </c>
      <c r="R48" s="31" t="s">
        <v>327</v>
      </c>
      <c r="S48" s="11" t="s">
        <v>221</v>
      </c>
      <c r="T48" s="11" t="s">
        <v>321</v>
      </c>
      <c r="U48" s="15">
        <v>45292</v>
      </c>
      <c r="V48" s="15">
        <v>45657</v>
      </c>
      <c r="W48" s="11"/>
      <c r="X48" s="16"/>
      <c r="Y48" s="11"/>
      <c r="Z48" s="11"/>
      <c r="AA48" s="17"/>
    </row>
    <row r="49" spans="1:27" ht="178.5" x14ac:dyDescent="0.2">
      <c r="A49" s="9"/>
      <c r="B49" s="10" t="s">
        <v>328</v>
      </c>
      <c r="C49" s="10" t="s">
        <v>329</v>
      </c>
      <c r="D49" s="11" t="s">
        <v>330</v>
      </c>
      <c r="E49" s="11" t="s">
        <v>48</v>
      </c>
      <c r="F49" s="12" t="s">
        <v>331</v>
      </c>
      <c r="G49" s="11" t="s">
        <v>332</v>
      </c>
      <c r="H49" s="11">
        <v>3</v>
      </c>
      <c r="I49" s="11">
        <v>4</v>
      </c>
      <c r="J49" s="13" t="str">
        <f t="shared" si="7"/>
        <v>Extrema</v>
      </c>
      <c r="K49" s="12" t="s">
        <v>51</v>
      </c>
      <c r="L49" s="12" t="s">
        <v>333</v>
      </c>
      <c r="M49" s="11">
        <v>2</v>
      </c>
      <c r="N49" s="11">
        <v>3</v>
      </c>
      <c r="O49" s="13" t="str">
        <f t="shared" si="8"/>
        <v>Moderada</v>
      </c>
      <c r="P49" s="11" t="s">
        <v>53</v>
      </c>
      <c r="Q49" s="14" t="s">
        <v>334</v>
      </c>
      <c r="R49" s="11" t="s">
        <v>335</v>
      </c>
      <c r="S49" s="11" t="s">
        <v>159</v>
      </c>
      <c r="T49" s="11" t="s">
        <v>336</v>
      </c>
      <c r="U49" s="15">
        <v>45292</v>
      </c>
      <c r="V49" s="15">
        <v>45657</v>
      </c>
      <c r="W49" s="11"/>
      <c r="X49" s="16"/>
      <c r="Y49" s="11"/>
      <c r="Z49" s="11"/>
      <c r="AA49" s="17"/>
    </row>
    <row r="50" spans="1:27" ht="114.75" x14ac:dyDescent="0.2">
      <c r="A50" s="9" t="s">
        <v>118</v>
      </c>
      <c r="B50" s="10"/>
      <c r="C50" s="10" t="s">
        <v>329</v>
      </c>
      <c r="D50" s="11" t="s">
        <v>337</v>
      </c>
      <c r="E50" s="11" t="s">
        <v>48</v>
      </c>
      <c r="F50" s="12" t="s">
        <v>120</v>
      </c>
      <c r="G50" s="11" t="s">
        <v>332</v>
      </c>
      <c r="H50" s="11">
        <v>2</v>
      </c>
      <c r="I50" s="11">
        <v>4</v>
      </c>
      <c r="J50" s="13" t="str">
        <f t="shared" si="7"/>
        <v>Alta</v>
      </c>
      <c r="K50" s="12" t="s">
        <v>51</v>
      </c>
      <c r="L50" s="12" t="s">
        <v>338</v>
      </c>
      <c r="M50" s="11">
        <v>1</v>
      </c>
      <c r="N50" s="11">
        <v>3</v>
      </c>
      <c r="O50" s="13" t="str">
        <f t="shared" si="8"/>
        <v>Moderada</v>
      </c>
      <c r="P50" s="11" t="s">
        <v>53</v>
      </c>
      <c r="Q50" s="14" t="s">
        <v>339</v>
      </c>
      <c r="R50" s="11" t="s">
        <v>340</v>
      </c>
      <c r="S50" s="11" t="s">
        <v>159</v>
      </c>
      <c r="T50" s="11" t="s">
        <v>341</v>
      </c>
      <c r="U50" s="15">
        <v>45292</v>
      </c>
      <c r="V50" s="15">
        <v>45657</v>
      </c>
      <c r="W50" s="11"/>
      <c r="X50" s="16"/>
      <c r="Y50" s="11"/>
      <c r="Z50" s="11"/>
      <c r="AA50" s="17"/>
    </row>
    <row r="51" spans="1:27" ht="140.25" x14ac:dyDescent="0.2">
      <c r="A51" s="9"/>
      <c r="B51" s="10" t="s">
        <v>58</v>
      </c>
      <c r="C51" s="10" t="s">
        <v>342</v>
      </c>
      <c r="D51" s="30" t="s">
        <v>343</v>
      </c>
      <c r="E51" s="11" t="s">
        <v>344</v>
      </c>
      <c r="F51" s="12" t="s">
        <v>345</v>
      </c>
      <c r="G51" s="18" t="s">
        <v>346</v>
      </c>
      <c r="H51" s="11">
        <v>3</v>
      </c>
      <c r="I51" s="11">
        <v>4</v>
      </c>
      <c r="J51" s="13" t="str">
        <f t="shared" si="7"/>
        <v>Extrema</v>
      </c>
      <c r="K51" s="12" t="s">
        <v>51</v>
      </c>
      <c r="L51" s="12" t="s">
        <v>347</v>
      </c>
      <c r="M51" s="11">
        <v>2</v>
      </c>
      <c r="N51" s="11">
        <v>3</v>
      </c>
      <c r="O51" s="13" t="str">
        <f t="shared" si="8"/>
        <v>Moderada</v>
      </c>
      <c r="P51" s="11" t="s">
        <v>53</v>
      </c>
      <c r="Q51" s="14" t="s">
        <v>348</v>
      </c>
      <c r="R51" s="11" t="s">
        <v>349</v>
      </c>
      <c r="S51" s="11" t="s">
        <v>221</v>
      </c>
      <c r="T51" s="11" t="s">
        <v>350</v>
      </c>
      <c r="U51" s="15">
        <v>45292</v>
      </c>
      <c r="V51" s="15">
        <v>45657</v>
      </c>
      <c r="W51" s="11"/>
      <c r="X51" s="16"/>
      <c r="Y51" s="11"/>
      <c r="Z51" s="11"/>
      <c r="AA51" s="17"/>
    </row>
    <row r="52" spans="1:27" ht="114.75" x14ac:dyDescent="0.2">
      <c r="A52" s="9" t="s">
        <v>351</v>
      </c>
      <c r="B52" s="10"/>
      <c r="C52" s="10" t="s">
        <v>342</v>
      </c>
      <c r="D52" s="18" t="s">
        <v>352</v>
      </c>
      <c r="E52" s="11" t="s">
        <v>344</v>
      </c>
      <c r="F52" s="12" t="s">
        <v>353</v>
      </c>
      <c r="G52" s="18" t="s">
        <v>354</v>
      </c>
      <c r="H52" s="11">
        <v>1</v>
      </c>
      <c r="I52" s="11">
        <v>4</v>
      </c>
      <c r="J52" s="13" t="str">
        <f t="shared" si="7"/>
        <v>Alta</v>
      </c>
      <c r="K52" s="12" t="s">
        <v>79</v>
      </c>
      <c r="L52" s="12" t="s">
        <v>355</v>
      </c>
      <c r="M52" s="11">
        <v>1</v>
      </c>
      <c r="N52" s="11">
        <v>3</v>
      </c>
      <c r="O52" s="13" t="str">
        <f t="shared" si="8"/>
        <v>Moderada</v>
      </c>
      <c r="P52" s="11" t="s">
        <v>53</v>
      </c>
      <c r="Q52" s="14" t="s">
        <v>356</v>
      </c>
      <c r="R52" s="11" t="s">
        <v>357</v>
      </c>
      <c r="S52" s="11" t="s">
        <v>305</v>
      </c>
      <c r="T52" s="11" t="s">
        <v>358</v>
      </c>
      <c r="U52" s="15">
        <v>45292</v>
      </c>
      <c r="V52" s="15">
        <v>45657</v>
      </c>
      <c r="W52" s="11"/>
      <c r="X52" s="16"/>
      <c r="Y52" s="11"/>
      <c r="Z52" s="11"/>
      <c r="AA52" s="17"/>
    </row>
    <row r="53" spans="1:27" ht="76.5" x14ac:dyDescent="0.2">
      <c r="A53" s="9" t="s">
        <v>118</v>
      </c>
      <c r="B53" s="10" t="s">
        <v>102</v>
      </c>
      <c r="C53" s="10" t="s">
        <v>359</v>
      </c>
      <c r="D53" s="11" t="s">
        <v>360</v>
      </c>
      <c r="E53" s="11" t="s">
        <v>135</v>
      </c>
      <c r="F53" s="12" t="s">
        <v>361</v>
      </c>
      <c r="G53" s="11" t="s">
        <v>362</v>
      </c>
      <c r="H53" s="11">
        <v>3</v>
      </c>
      <c r="I53" s="11">
        <v>4</v>
      </c>
      <c r="J53" s="13" t="str">
        <f t="shared" si="7"/>
        <v>Extrema</v>
      </c>
      <c r="K53" s="12" t="s">
        <v>51</v>
      </c>
      <c r="L53" s="12" t="s">
        <v>363</v>
      </c>
      <c r="M53" s="11">
        <v>2</v>
      </c>
      <c r="N53" s="11">
        <v>2</v>
      </c>
      <c r="O53" s="13" t="str">
        <f t="shared" si="8"/>
        <v>Baja</v>
      </c>
      <c r="P53" s="11" t="s">
        <v>53</v>
      </c>
      <c r="Q53" s="14" t="s">
        <v>364</v>
      </c>
      <c r="R53" s="11" t="s">
        <v>365</v>
      </c>
      <c r="S53" s="11" t="s">
        <v>221</v>
      </c>
      <c r="T53" s="11" t="s">
        <v>366</v>
      </c>
      <c r="U53" s="15">
        <v>45292</v>
      </c>
      <c r="V53" s="15">
        <v>45657</v>
      </c>
      <c r="W53" s="11"/>
      <c r="X53" s="16"/>
      <c r="Y53" s="11"/>
      <c r="Z53" s="11"/>
      <c r="AA53" s="17"/>
    </row>
    <row r="54" spans="1:27" ht="51" x14ac:dyDescent="0.2">
      <c r="A54" s="9"/>
      <c r="B54" s="10" t="s">
        <v>84</v>
      </c>
      <c r="C54" s="10" t="s">
        <v>359</v>
      </c>
      <c r="D54" s="11" t="s">
        <v>367</v>
      </c>
      <c r="E54" s="11" t="s">
        <v>135</v>
      </c>
      <c r="F54" s="12" t="s">
        <v>368</v>
      </c>
      <c r="G54" s="11" t="s">
        <v>369</v>
      </c>
      <c r="H54" s="11">
        <v>4</v>
      </c>
      <c r="I54" s="11">
        <v>4</v>
      </c>
      <c r="J54" s="13" t="str">
        <f t="shared" si="7"/>
        <v>Extrema</v>
      </c>
      <c r="K54" s="12" t="s">
        <v>370</v>
      </c>
      <c r="L54" s="12" t="s">
        <v>371</v>
      </c>
      <c r="M54" s="11">
        <v>2</v>
      </c>
      <c r="N54" s="11">
        <v>3</v>
      </c>
      <c r="O54" s="13" t="str">
        <f t="shared" si="8"/>
        <v>Moderada</v>
      </c>
      <c r="P54" s="11" t="s">
        <v>53</v>
      </c>
      <c r="Q54" s="14" t="s">
        <v>372</v>
      </c>
      <c r="R54" s="11" t="s">
        <v>373</v>
      </c>
      <c r="S54" s="11" t="s">
        <v>221</v>
      </c>
      <c r="T54" s="11" t="s">
        <v>374</v>
      </c>
      <c r="U54" s="15">
        <v>45292</v>
      </c>
      <c r="V54" s="15">
        <v>45657</v>
      </c>
      <c r="W54" s="11"/>
      <c r="X54" s="16"/>
      <c r="Y54" s="11"/>
      <c r="Z54" s="11"/>
      <c r="AA54" s="17"/>
    </row>
    <row r="55" spans="1:27" ht="127.5" x14ac:dyDescent="0.2">
      <c r="A55" s="9"/>
      <c r="B55" s="10" t="s">
        <v>84</v>
      </c>
      <c r="C55" s="10" t="s">
        <v>375</v>
      </c>
      <c r="D55" s="11" t="s">
        <v>376</v>
      </c>
      <c r="E55" s="11" t="s">
        <v>48</v>
      </c>
      <c r="F55" s="12" t="s">
        <v>377</v>
      </c>
      <c r="G55" s="11" t="s">
        <v>378</v>
      </c>
      <c r="H55" s="11">
        <v>2</v>
      </c>
      <c r="I55" s="11">
        <v>4</v>
      </c>
      <c r="J55" s="13" t="str">
        <f t="shared" si="7"/>
        <v>Alta</v>
      </c>
      <c r="K55" s="12" t="s">
        <v>51</v>
      </c>
      <c r="L55" s="12" t="s">
        <v>379</v>
      </c>
      <c r="M55" s="11">
        <v>1</v>
      </c>
      <c r="N55" s="11">
        <v>2</v>
      </c>
      <c r="O55" s="13" t="str">
        <f t="shared" ref="O55:O56" si="9">IF(J55="8. Corrupción",IF(OR(AND(M55=1,N55=5),AND(M55=2,N55=5),AND(M55=3,N55=4),(M55+N55&gt;=8)),"Extrema",IF(OR(AND(M55=1,N55=4),AND(M55=2,N55=4),AND(M55=4,N55=3),AND(M55=3,N55=3)),"Alta",IF(OR(AND(M55=1,N55=3),AND(M55=2,N55=3)),"Moderada","Error - para riesgo de Corrupción el Impacto aplica desde 3"))),IF(M55+N55=0,"",IF(OR(AND(M55=3,N55=4),(AND(M55=2,N55=5)),(AND(M55=1,N55=5))),"Extrema",IF(OR(AND(M55=3,N55=1),(AND(M55=2,N55=2))),"Baja",IF(OR(AND(M55=4,N55=1),AND(M55=3,N55=2),AND(M55=2,N55=3),AND(M55=1,N55=3)),"Moderada",IF(M55+N55&gt;=8,"Extrema",IF(M55+N55&lt;4,"Baja",IF(M55+N55&gt;=6,"Alta","Alta"))))))))</f>
        <v>Baja</v>
      </c>
      <c r="P55" s="11" t="s">
        <v>53</v>
      </c>
      <c r="Q55" s="14" t="s">
        <v>380</v>
      </c>
      <c r="R55" s="11" t="s">
        <v>381</v>
      </c>
      <c r="S55" s="11" t="s">
        <v>221</v>
      </c>
      <c r="T55" s="11" t="s">
        <v>382</v>
      </c>
      <c r="U55" s="15">
        <v>45292</v>
      </c>
      <c r="V55" s="15">
        <v>45657</v>
      </c>
      <c r="W55" s="11"/>
      <c r="X55" s="16"/>
      <c r="Y55" s="11"/>
      <c r="Z55" s="11"/>
      <c r="AA55" s="17"/>
    </row>
    <row r="56" spans="1:27" ht="127.5" x14ac:dyDescent="0.2">
      <c r="A56" s="9" t="s">
        <v>383</v>
      </c>
      <c r="B56" s="9"/>
      <c r="C56" s="9" t="s">
        <v>375</v>
      </c>
      <c r="D56" s="11" t="s">
        <v>384</v>
      </c>
      <c r="E56" s="11" t="s">
        <v>48</v>
      </c>
      <c r="F56" s="12" t="s">
        <v>385</v>
      </c>
      <c r="G56" s="11" t="s">
        <v>378</v>
      </c>
      <c r="H56" s="11">
        <v>2</v>
      </c>
      <c r="I56" s="11">
        <v>4</v>
      </c>
      <c r="J56" s="13" t="str">
        <f t="shared" si="7"/>
        <v>Alta</v>
      </c>
      <c r="K56" s="12" t="s">
        <v>51</v>
      </c>
      <c r="L56" s="12" t="s">
        <v>386</v>
      </c>
      <c r="M56" s="11">
        <v>1</v>
      </c>
      <c r="N56" s="11">
        <v>3</v>
      </c>
      <c r="O56" s="13" t="str">
        <f t="shared" si="9"/>
        <v>Moderada</v>
      </c>
      <c r="P56" s="11" t="s">
        <v>53</v>
      </c>
      <c r="Q56" s="14" t="s">
        <v>387</v>
      </c>
      <c r="R56" s="11" t="s">
        <v>388</v>
      </c>
      <c r="S56" s="11" t="s">
        <v>268</v>
      </c>
      <c r="T56" s="11" t="s">
        <v>389</v>
      </c>
      <c r="U56" s="15">
        <v>45292</v>
      </c>
      <c r="V56" s="15">
        <v>45657</v>
      </c>
      <c r="W56" s="11"/>
      <c r="X56" s="16"/>
      <c r="Y56" s="11"/>
      <c r="Z56" s="11"/>
      <c r="AA56" s="17"/>
    </row>
    <row r="57" spans="1:27" ht="140.25" x14ac:dyDescent="0.2">
      <c r="A57" s="9"/>
      <c r="B57" s="10" t="s">
        <v>390</v>
      </c>
      <c r="C57" s="10" t="s">
        <v>391</v>
      </c>
      <c r="D57" s="11" t="s">
        <v>392</v>
      </c>
      <c r="E57" s="11" t="s">
        <v>87</v>
      </c>
      <c r="F57" s="12" t="s">
        <v>393</v>
      </c>
      <c r="G57" s="11" t="s">
        <v>394</v>
      </c>
      <c r="H57" s="11">
        <v>1</v>
      </c>
      <c r="I57" s="11">
        <v>4</v>
      </c>
      <c r="J57" s="13" t="str">
        <f t="shared" si="7"/>
        <v>Alta</v>
      </c>
      <c r="K57" s="12" t="s">
        <v>51</v>
      </c>
      <c r="L57" s="12" t="s">
        <v>395</v>
      </c>
      <c r="M57" s="11">
        <v>1</v>
      </c>
      <c r="N57" s="11">
        <v>3</v>
      </c>
      <c r="O57" s="13" t="str">
        <f t="shared" ref="O57:O73" si="10">IF(E57="8. Corrupción",IF(OR(AND(M57=1,N57=5),AND(M57=2,N57=5),AND(M57=3,N57=4),(M57+N57&gt;=8)),"Extrema",IF(OR(AND(M57=1,N57=4),AND(M57=2,N57=4),AND(M57=4,N57=3),AND(M57=3,N57=3)),"Alta",IF(OR(AND(M57=1,N57=3),AND(M57=2,N57=3)),"Moderada","No aplica para Corrupción"))),IF(M57+N57=0,"",IF(OR(AND(M57=3,N57=4),(AND(M57=2,N57=5)),(AND(M57=1,N57=5))),"Extrema",IF(OR(AND(M57=3,N57=1),(AND(M57=2,N57=2))),"Baja",IF(OR(AND(M57=4,N57=1),AND(M57=3,N57=2),AND(M57=2,N57=3),AND(M57=1,N57=3)),"Moderada",IF(M57+N57&gt;=8,"Extrema",IF(M57+N57&lt;4,"Baja",IF(M57+N57&gt;=6,"Alta","Alta"))))))))</f>
        <v>Moderada</v>
      </c>
      <c r="P57" s="11" t="s">
        <v>53</v>
      </c>
      <c r="Q57" s="14" t="s">
        <v>396</v>
      </c>
      <c r="R57" s="11" t="s">
        <v>397</v>
      </c>
      <c r="S57" s="11" t="s">
        <v>221</v>
      </c>
      <c r="T57" s="11" t="s">
        <v>398</v>
      </c>
      <c r="U57" s="15">
        <v>45292</v>
      </c>
      <c r="V57" s="15">
        <v>45657</v>
      </c>
      <c r="W57" s="11"/>
      <c r="X57" s="16"/>
      <c r="Y57" s="11"/>
      <c r="Z57" s="11"/>
      <c r="AA57" s="17"/>
    </row>
    <row r="58" spans="1:27" ht="204" x14ac:dyDescent="0.2">
      <c r="A58" s="9"/>
      <c r="B58" s="10" t="s">
        <v>390</v>
      </c>
      <c r="C58" s="10" t="s">
        <v>391</v>
      </c>
      <c r="D58" s="11" t="s">
        <v>399</v>
      </c>
      <c r="E58" s="11" t="s">
        <v>87</v>
      </c>
      <c r="F58" s="12" t="s">
        <v>400</v>
      </c>
      <c r="G58" s="11" t="s">
        <v>401</v>
      </c>
      <c r="H58" s="11">
        <v>3</v>
      </c>
      <c r="I58" s="11">
        <v>3</v>
      </c>
      <c r="J58" s="13" t="str">
        <f t="shared" si="7"/>
        <v>Alta</v>
      </c>
      <c r="K58" s="12" t="s">
        <v>51</v>
      </c>
      <c r="L58" s="12" t="s">
        <v>402</v>
      </c>
      <c r="M58" s="11">
        <v>2</v>
      </c>
      <c r="N58" s="11">
        <v>2</v>
      </c>
      <c r="O58" s="13" t="str">
        <f t="shared" si="10"/>
        <v>Baja</v>
      </c>
      <c r="P58" s="11" t="s">
        <v>53</v>
      </c>
      <c r="Q58" s="14" t="s">
        <v>403</v>
      </c>
      <c r="R58" s="11" t="s">
        <v>404</v>
      </c>
      <c r="S58" s="11" t="s">
        <v>221</v>
      </c>
      <c r="T58" s="11" t="s">
        <v>405</v>
      </c>
      <c r="U58" s="15">
        <v>45292</v>
      </c>
      <c r="V58" s="15">
        <v>45657</v>
      </c>
      <c r="W58" s="11"/>
      <c r="X58" s="16"/>
      <c r="Y58" s="11"/>
      <c r="Z58" s="11"/>
      <c r="AA58" s="17"/>
    </row>
    <row r="59" spans="1:27" ht="102" x14ac:dyDescent="0.2">
      <c r="A59" s="9"/>
      <c r="B59" s="10" t="s">
        <v>390</v>
      </c>
      <c r="C59" s="10" t="s">
        <v>391</v>
      </c>
      <c r="D59" s="18" t="s">
        <v>406</v>
      </c>
      <c r="E59" s="11" t="s">
        <v>87</v>
      </c>
      <c r="F59" s="12" t="s">
        <v>407</v>
      </c>
      <c r="G59" s="11" t="s">
        <v>408</v>
      </c>
      <c r="H59" s="11">
        <v>3</v>
      </c>
      <c r="I59" s="11">
        <v>4</v>
      </c>
      <c r="J59" s="13" t="str">
        <f t="shared" si="7"/>
        <v>Extrema</v>
      </c>
      <c r="K59" s="12" t="s">
        <v>138</v>
      </c>
      <c r="L59" s="12" t="s">
        <v>409</v>
      </c>
      <c r="M59" s="11">
        <v>2</v>
      </c>
      <c r="N59" s="11">
        <v>3</v>
      </c>
      <c r="O59" s="13" t="str">
        <f t="shared" si="10"/>
        <v>Moderada</v>
      </c>
      <c r="P59" s="11" t="s">
        <v>53</v>
      </c>
      <c r="Q59" s="14" t="s">
        <v>410</v>
      </c>
      <c r="R59" s="11" t="s">
        <v>411</v>
      </c>
      <c r="S59" s="11" t="s">
        <v>221</v>
      </c>
      <c r="T59" s="11" t="s">
        <v>412</v>
      </c>
      <c r="U59" s="15">
        <v>45292</v>
      </c>
      <c r="V59" s="15">
        <v>45657</v>
      </c>
      <c r="W59" s="11"/>
      <c r="X59" s="16"/>
      <c r="Y59" s="11"/>
      <c r="Z59" s="11"/>
      <c r="AA59" s="17"/>
    </row>
    <row r="60" spans="1:27" ht="76.5" x14ac:dyDescent="0.2">
      <c r="A60" s="9"/>
      <c r="B60" s="10" t="s">
        <v>390</v>
      </c>
      <c r="C60" s="10" t="s">
        <v>391</v>
      </c>
      <c r="D60" s="11" t="s">
        <v>413</v>
      </c>
      <c r="E60" s="11" t="s">
        <v>87</v>
      </c>
      <c r="F60" s="12" t="s">
        <v>414</v>
      </c>
      <c r="G60" s="11" t="s">
        <v>415</v>
      </c>
      <c r="H60" s="11">
        <v>2</v>
      </c>
      <c r="I60" s="11">
        <v>4</v>
      </c>
      <c r="J60" s="13" t="str">
        <f t="shared" si="7"/>
        <v>Alta</v>
      </c>
      <c r="K60" s="12" t="s">
        <v>51</v>
      </c>
      <c r="L60" s="12" t="s">
        <v>416</v>
      </c>
      <c r="M60" s="11">
        <v>1</v>
      </c>
      <c r="N60" s="11">
        <v>3</v>
      </c>
      <c r="O60" s="13" t="str">
        <f t="shared" si="10"/>
        <v>Moderada</v>
      </c>
      <c r="P60" s="11" t="s">
        <v>53</v>
      </c>
      <c r="Q60" s="14" t="s">
        <v>417</v>
      </c>
      <c r="R60" s="11" t="s">
        <v>418</v>
      </c>
      <c r="S60" s="11" t="s">
        <v>221</v>
      </c>
      <c r="T60" s="11" t="s">
        <v>419</v>
      </c>
      <c r="U60" s="15">
        <v>45292</v>
      </c>
      <c r="V60" s="15">
        <v>45657</v>
      </c>
      <c r="W60" s="11"/>
      <c r="X60" s="16"/>
      <c r="Y60" s="11"/>
      <c r="Z60" s="11"/>
      <c r="AA60" s="17"/>
    </row>
    <row r="61" spans="1:27" ht="114.75" x14ac:dyDescent="0.2">
      <c r="A61" s="9" t="s">
        <v>118</v>
      </c>
      <c r="B61" s="10"/>
      <c r="C61" s="10" t="s">
        <v>391</v>
      </c>
      <c r="D61" s="11" t="s">
        <v>420</v>
      </c>
      <c r="E61" s="11" t="s">
        <v>87</v>
      </c>
      <c r="F61" s="12" t="s">
        <v>421</v>
      </c>
      <c r="G61" s="11" t="s">
        <v>293</v>
      </c>
      <c r="H61" s="11">
        <v>4</v>
      </c>
      <c r="I61" s="11">
        <v>4</v>
      </c>
      <c r="J61" s="13" t="str">
        <f t="shared" si="7"/>
        <v>Extrema</v>
      </c>
      <c r="K61" s="12" t="s">
        <v>51</v>
      </c>
      <c r="L61" s="12" t="s">
        <v>422</v>
      </c>
      <c r="M61" s="11">
        <v>2</v>
      </c>
      <c r="N61" s="11">
        <v>2</v>
      </c>
      <c r="O61" s="13" t="str">
        <f t="shared" si="10"/>
        <v>Baja</v>
      </c>
      <c r="P61" s="11" t="s">
        <v>53</v>
      </c>
      <c r="Q61" s="14" t="s">
        <v>423</v>
      </c>
      <c r="R61" s="11" t="s">
        <v>424</v>
      </c>
      <c r="S61" s="11" t="s">
        <v>221</v>
      </c>
      <c r="T61" s="11" t="s">
        <v>425</v>
      </c>
      <c r="U61" s="15">
        <v>45292</v>
      </c>
      <c r="V61" s="15">
        <v>45657</v>
      </c>
      <c r="W61" s="11"/>
      <c r="X61" s="16"/>
      <c r="Y61" s="11"/>
      <c r="Z61" s="11"/>
      <c r="AA61" s="17"/>
    </row>
    <row r="62" spans="1:27" ht="114.75" x14ac:dyDescent="0.2">
      <c r="A62" s="9"/>
      <c r="B62" s="10" t="s">
        <v>390</v>
      </c>
      <c r="C62" s="10" t="s">
        <v>426</v>
      </c>
      <c r="D62" s="11" t="s">
        <v>427</v>
      </c>
      <c r="E62" s="11" t="s">
        <v>48</v>
      </c>
      <c r="F62" s="12" t="s">
        <v>428</v>
      </c>
      <c r="G62" s="11" t="s">
        <v>429</v>
      </c>
      <c r="H62" s="11">
        <v>3</v>
      </c>
      <c r="I62" s="11">
        <v>3</v>
      </c>
      <c r="J62" s="13" t="str">
        <f t="shared" si="7"/>
        <v>Alta</v>
      </c>
      <c r="K62" s="12" t="s">
        <v>430</v>
      </c>
      <c r="L62" s="12" t="s">
        <v>431</v>
      </c>
      <c r="M62" s="11">
        <v>2</v>
      </c>
      <c r="N62" s="11">
        <v>2</v>
      </c>
      <c r="O62" s="13" t="str">
        <f t="shared" si="10"/>
        <v>Baja</v>
      </c>
      <c r="P62" s="11" t="s">
        <v>53</v>
      </c>
      <c r="Q62" s="14" t="s">
        <v>432</v>
      </c>
      <c r="R62" s="11" t="s">
        <v>433</v>
      </c>
      <c r="S62" s="11" t="s">
        <v>221</v>
      </c>
      <c r="T62" s="11" t="s">
        <v>434</v>
      </c>
      <c r="U62" s="15">
        <v>45292</v>
      </c>
      <c r="V62" s="15">
        <v>45657</v>
      </c>
      <c r="W62" s="11"/>
      <c r="X62" s="16"/>
      <c r="Y62" s="11"/>
      <c r="Z62" s="11"/>
      <c r="AA62" s="17"/>
    </row>
    <row r="63" spans="1:27" ht="89.25" x14ac:dyDescent="0.2">
      <c r="A63" s="9"/>
      <c r="B63" s="10" t="s">
        <v>84</v>
      </c>
      <c r="C63" s="10" t="s">
        <v>426</v>
      </c>
      <c r="D63" s="11" t="s">
        <v>435</v>
      </c>
      <c r="E63" s="11" t="s">
        <v>48</v>
      </c>
      <c r="F63" s="12" t="s">
        <v>436</v>
      </c>
      <c r="G63" s="11" t="s">
        <v>437</v>
      </c>
      <c r="H63" s="11">
        <v>3</v>
      </c>
      <c r="I63" s="11">
        <v>3</v>
      </c>
      <c r="J63" s="13" t="str">
        <f t="shared" si="7"/>
        <v>Alta</v>
      </c>
      <c r="K63" s="12" t="s">
        <v>370</v>
      </c>
      <c r="L63" s="12" t="s">
        <v>438</v>
      </c>
      <c r="M63" s="11">
        <v>2</v>
      </c>
      <c r="N63" s="11">
        <v>2</v>
      </c>
      <c r="O63" s="13" t="str">
        <f t="shared" si="10"/>
        <v>Baja</v>
      </c>
      <c r="P63" s="11" t="s">
        <v>53</v>
      </c>
      <c r="Q63" s="14" t="s">
        <v>439</v>
      </c>
      <c r="R63" s="11" t="s">
        <v>433</v>
      </c>
      <c r="S63" s="11" t="s">
        <v>221</v>
      </c>
      <c r="T63" s="11" t="s">
        <v>440</v>
      </c>
      <c r="U63" s="15">
        <v>45292</v>
      </c>
      <c r="V63" s="15">
        <v>45657</v>
      </c>
      <c r="W63" s="11"/>
      <c r="X63" s="16"/>
      <c r="Y63" s="11"/>
      <c r="Z63" s="11"/>
      <c r="AA63" s="17"/>
    </row>
    <row r="64" spans="1:27" ht="76.5" x14ac:dyDescent="0.2">
      <c r="A64" s="9"/>
      <c r="B64" s="10" t="s">
        <v>390</v>
      </c>
      <c r="C64" s="10" t="s">
        <v>426</v>
      </c>
      <c r="D64" s="18" t="s">
        <v>441</v>
      </c>
      <c r="E64" s="11" t="s">
        <v>48</v>
      </c>
      <c r="F64" s="12" t="s">
        <v>442</v>
      </c>
      <c r="G64" s="11" t="s">
        <v>443</v>
      </c>
      <c r="H64" s="11">
        <v>4</v>
      </c>
      <c r="I64" s="11">
        <v>4</v>
      </c>
      <c r="J64" s="13" t="str">
        <f t="shared" si="7"/>
        <v>Extrema</v>
      </c>
      <c r="K64" s="12" t="s">
        <v>138</v>
      </c>
      <c r="L64" s="12" t="s">
        <v>444</v>
      </c>
      <c r="M64" s="11">
        <v>2</v>
      </c>
      <c r="N64" s="11">
        <v>4</v>
      </c>
      <c r="O64" s="13" t="str">
        <f t="shared" si="10"/>
        <v>Alta</v>
      </c>
      <c r="P64" s="11" t="s">
        <v>53</v>
      </c>
      <c r="Q64" s="14" t="s">
        <v>445</v>
      </c>
      <c r="R64" s="11" t="s">
        <v>433</v>
      </c>
      <c r="S64" s="11" t="s">
        <v>221</v>
      </c>
      <c r="T64" s="11" t="s">
        <v>434</v>
      </c>
      <c r="U64" s="15">
        <v>45292</v>
      </c>
      <c r="V64" s="15">
        <v>45657</v>
      </c>
      <c r="W64" s="11"/>
      <c r="X64" s="16"/>
      <c r="Y64" s="11"/>
      <c r="Z64" s="11"/>
      <c r="AA64" s="17"/>
    </row>
    <row r="65" spans="1:27" ht="51" x14ac:dyDescent="0.2">
      <c r="A65" s="9"/>
      <c r="B65" s="10" t="s">
        <v>328</v>
      </c>
      <c r="C65" s="10" t="s">
        <v>426</v>
      </c>
      <c r="D65" s="11" t="s">
        <v>446</v>
      </c>
      <c r="E65" s="11" t="s">
        <v>48</v>
      </c>
      <c r="F65" s="12" t="s">
        <v>447</v>
      </c>
      <c r="G65" s="11" t="s">
        <v>448</v>
      </c>
      <c r="H65" s="11">
        <v>3</v>
      </c>
      <c r="I65" s="11">
        <v>3</v>
      </c>
      <c r="J65" s="13" t="str">
        <f t="shared" si="7"/>
        <v>Alta</v>
      </c>
      <c r="K65" s="12" t="s">
        <v>138</v>
      </c>
      <c r="L65" s="12" t="s">
        <v>449</v>
      </c>
      <c r="M65" s="11">
        <v>2</v>
      </c>
      <c r="N65" s="11">
        <v>2</v>
      </c>
      <c r="O65" s="13" t="str">
        <f>IF(E65="8. Corrupción",IF(OR(AND(M65=1,N65=5),AND(M65=2,N65=5),AND(M65=3,N65=4),(M65+N65&gt;=8)),"Extrema",IF(OR(AND(M65=1,N65=4),AND(M65=2,N65=4),AND(M65=4,N65=3),AND(M65=3,N65=3)),"Alta",IF(OR(AND(M65=1,N65=3),AND(M65=2,N65=3)),"Moderada","No aplica para Corrupción"))),IF(M65+N65=0,"",IF(OR(AND(M65=3,N65=4),(AND(M65=2,N65=5)),(AND(M65=1,N65=5))),"Extrema",IF(OR(AND(M65=3,N65=1),(AND(M65=2,N65=2))),"Baja",IF(OR(AND(M65=4,N65=1),AND(M65=3,N65=2),AND(M65=2,N65=3),AND(M65=1,N65=3)),"Moderada",IF(M65+N65&gt;=8,"Extrema",IF(M65+N65&lt;4,"Baja",IF(M65+N65&gt;=6,"Alta","Alta"))))))))</f>
        <v>Baja</v>
      </c>
      <c r="P65" s="11" t="s">
        <v>53</v>
      </c>
      <c r="Q65" s="14" t="s">
        <v>450</v>
      </c>
      <c r="R65" s="11" t="s">
        <v>451</v>
      </c>
      <c r="S65" s="11" t="s">
        <v>221</v>
      </c>
      <c r="T65" s="11" t="s">
        <v>452</v>
      </c>
      <c r="U65" s="15">
        <v>45292</v>
      </c>
      <c r="V65" s="15">
        <v>45657</v>
      </c>
      <c r="W65" s="11"/>
      <c r="X65" s="16"/>
      <c r="Y65" s="11"/>
      <c r="Z65" s="11"/>
      <c r="AA65" s="17"/>
    </row>
    <row r="66" spans="1:27" ht="102" x14ac:dyDescent="0.2">
      <c r="A66" s="9"/>
      <c r="B66" s="10" t="s">
        <v>390</v>
      </c>
      <c r="C66" s="10" t="s">
        <v>426</v>
      </c>
      <c r="D66" s="18" t="s">
        <v>453</v>
      </c>
      <c r="E66" s="11" t="s">
        <v>48</v>
      </c>
      <c r="F66" s="12" t="s">
        <v>454</v>
      </c>
      <c r="G66" s="11" t="s">
        <v>455</v>
      </c>
      <c r="H66" s="11">
        <v>4</v>
      </c>
      <c r="I66" s="11">
        <v>3</v>
      </c>
      <c r="J66" s="13" t="str">
        <f t="shared" si="7"/>
        <v>Alta</v>
      </c>
      <c r="K66" s="12" t="s">
        <v>280</v>
      </c>
      <c r="L66" s="12" t="s">
        <v>456</v>
      </c>
      <c r="M66" s="11">
        <v>3</v>
      </c>
      <c r="N66" s="11">
        <v>2</v>
      </c>
      <c r="O66" s="13" t="str">
        <f t="shared" si="10"/>
        <v>Moderada</v>
      </c>
      <c r="P66" s="11" t="s">
        <v>53</v>
      </c>
      <c r="Q66" s="14" t="s">
        <v>457</v>
      </c>
      <c r="R66" s="11" t="s">
        <v>458</v>
      </c>
      <c r="S66" s="11" t="s">
        <v>221</v>
      </c>
      <c r="T66" s="11" t="s">
        <v>459</v>
      </c>
      <c r="U66" s="15">
        <v>45292</v>
      </c>
      <c r="V66" s="15">
        <v>45657</v>
      </c>
      <c r="W66" s="11"/>
      <c r="X66" s="16"/>
      <c r="Y66" s="11"/>
      <c r="Z66" s="11"/>
      <c r="AA66" s="17"/>
    </row>
    <row r="67" spans="1:27" ht="114.75" x14ac:dyDescent="0.2">
      <c r="A67" s="9" t="s">
        <v>118</v>
      </c>
      <c r="B67" s="10"/>
      <c r="C67" s="10" t="s">
        <v>426</v>
      </c>
      <c r="D67" s="11" t="s">
        <v>460</v>
      </c>
      <c r="E67" s="11" t="s">
        <v>87</v>
      </c>
      <c r="F67" s="12" t="s">
        <v>461</v>
      </c>
      <c r="G67" s="11" t="s">
        <v>293</v>
      </c>
      <c r="H67" s="11">
        <v>4</v>
      </c>
      <c r="I67" s="11">
        <v>4</v>
      </c>
      <c r="J67" s="13" t="str">
        <f t="shared" si="7"/>
        <v>Extrema</v>
      </c>
      <c r="K67" s="12" t="s">
        <v>51</v>
      </c>
      <c r="L67" s="12" t="s">
        <v>462</v>
      </c>
      <c r="M67" s="11">
        <v>2</v>
      </c>
      <c r="N67" s="11">
        <v>2</v>
      </c>
      <c r="O67" s="13" t="str">
        <f t="shared" si="10"/>
        <v>Baja</v>
      </c>
      <c r="P67" s="11" t="s">
        <v>53</v>
      </c>
      <c r="Q67" s="14" t="s">
        <v>463</v>
      </c>
      <c r="R67" s="11" t="s">
        <v>464</v>
      </c>
      <c r="S67" s="11" t="s">
        <v>221</v>
      </c>
      <c r="T67" s="11" t="s">
        <v>465</v>
      </c>
      <c r="U67" s="15">
        <v>45292</v>
      </c>
      <c r="V67" s="15">
        <v>45657</v>
      </c>
      <c r="W67" s="11"/>
      <c r="X67" s="16"/>
      <c r="Y67" s="11"/>
      <c r="Z67" s="11"/>
      <c r="AA67" s="17"/>
    </row>
    <row r="68" spans="1:27" ht="102" x14ac:dyDescent="0.2">
      <c r="A68" s="9"/>
      <c r="B68" s="10" t="s">
        <v>466</v>
      </c>
      <c r="C68" s="10" t="s">
        <v>467</v>
      </c>
      <c r="D68" s="11" t="s">
        <v>468</v>
      </c>
      <c r="E68" s="11" t="s">
        <v>344</v>
      </c>
      <c r="F68" s="12" t="s">
        <v>469</v>
      </c>
      <c r="G68" s="11" t="s">
        <v>470</v>
      </c>
      <c r="H68" s="11">
        <v>2</v>
      </c>
      <c r="I68" s="11">
        <v>4</v>
      </c>
      <c r="J68" s="13" t="str">
        <f t="shared" si="7"/>
        <v>Alta</v>
      </c>
      <c r="K68" s="12" t="s">
        <v>51</v>
      </c>
      <c r="L68" s="12" t="s">
        <v>471</v>
      </c>
      <c r="M68" s="11">
        <v>1</v>
      </c>
      <c r="N68" s="11">
        <v>3</v>
      </c>
      <c r="O68" s="13" t="str">
        <f t="shared" si="10"/>
        <v>Moderada</v>
      </c>
      <c r="P68" s="11" t="s">
        <v>72</v>
      </c>
      <c r="Q68" s="14" t="s">
        <v>472</v>
      </c>
      <c r="R68" s="11" t="s">
        <v>473</v>
      </c>
      <c r="S68" s="11" t="s">
        <v>221</v>
      </c>
      <c r="T68" s="11" t="s">
        <v>474</v>
      </c>
      <c r="U68" s="15">
        <v>45292</v>
      </c>
      <c r="V68" s="15">
        <v>45657</v>
      </c>
      <c r="W68" s="11"/>
      <c r="X68" s="16"/>
      <c r="Y68" s="11"/>
      <c r="Z68" s="11"/>
      <c r="AA68" s="17"/>
    </row>
    <row r="69" spans="1:27" ht="63.75" x14ac:dyDescent="0.2">
      <c r="A69" s="9"/>
      <c r="B69" s="10" t="s">
        <v>466</v>
      </c>
      <c r="C69" s="10" t="s">
        <v>475</v>
      </c>
      <c r="D69" s="11" t="s">
        <v>476</v>
      </c>
      <c r="E69" s="11" t="s">
        <v>344</v>
      </c>
      <c r="F69" s="12" t="s">
        <v>477</v>
      </c>
      <c r="G69" s="11" t="s">
        <v>478</v>
      </c>
      <c r="H69" s="11">
        <v>2</v>
      </c>
      <c r="I69" s="11">
        <v>4</v>
      </c>
      <c r="J69" s="13" t="str">
        <f t="shared" si="7"/>
        <v>Alta</v>
      </c>
      <c r="K69" s="12" t="s">
        <v>62</v>
      </c>
      <c r="L69" s="12" t="s">
        <v>479</v>
      </c>
      <c r="M69" s="11">
        <v>1</v>
      </c>
      <c r="N69" s="11">
        <v>4</v>
      </c>
      <c r="O69" s="13" t="str">
        <f t="shared" si="10"/>
        <v>Alta</v>
      </c>
      <c r="P69" s="11" t="s">
        <v>53</v>
      </c>
      <c r="Q69" s="14" t="s">
        <v>480</v>
      </c>
      <c r="R69" s="31" t="s">
        <v>481</v>
      </c>
      <c r="S69" s="11" t="s">
        <v>221</v>
      </c>
      <c r="T69" s="11" t="s">
        <v>482</v>
      </c>
      <c r="U69" s="15">
        <v>45292</v>
      </c>
      <c r="V69" s="15">
        <v>45657</v>
      </c>
      <c r="W69" s="11"/>
      <c r="X69" s="16"/>
      <c r="Y69" s="11"/>
      <c r="Z69" s="11"/>
      <c r="AA69" s="17"/>
    </row>
    <row r="70" spans="1:27" ht="127.5" x14ac:dyDescent="0.2">
      <c r="A70" s="9"/>
      <c r="B70" s="10" t="s">
        <v>466</v>
      </c>
      <c r="C70" s="10" t="s">
        <v>475</v>
      </c>
      <c r="D70" s="11" t="s">
        <v>483</v>
      </c>
      <c r="E70" s="11" t="s">
        <v>344</v>
      </c>
      <c r="F70" s="31" t="s">
        <v>484</v>
      </c>
      <c r="G70" s="11" t="s">
        <v>485</v>
      </c>
      <c r="H70" s="11">
        <v>1</v>
      </c>
      <c r="I70" s="11">
        <v>5</v>
      </c>
      <c r="J70" s="13" t="str">
        <f t="shared" si="7"/>
        <v>Extrema</v>
      </c>
      <c r="K70" s="12" t="s">
        <v>147</v>
      </c>
      <c r="L70" s="12" t="s">
        <v>486</v>
      </c>
      <c r="M70" s="11">
        <v>1</v>
      </c>
      <c r="N70" s="11">
        <v>3</v>
      </c>
      <c r="O70" s="13" t="str">
        <f t="shared" si="10"/>
        <v>Moderada</v>
      </c>
      <c r="P70" s="11" t="s">
        <v>53</v>
      </c>
      <c r="Q70" s="14" t="s">
        <v>487</v>
      </c>
      <c r="R70" s="11" t="s">
        <v>488</v>
      </c>
      <c r="S70" s="11" t="s">
        <v>221</v>
      </c>
      <c r="T70" s="11" t="s">
        <v>489</v>
      </c>
      <c r="U70" s="15">
        <v>45292</v>
      </c>
      <c r="V70" s="15">
        <v>45657</v>
      </c>
      <c r="W70" s="11"/>
      <c r="X70" s="16"/>
      <c r="Y70" s="11"/>
      <c r="Z70" s="11"/>
      <c r="AA70" s="17"/>
    </row>
    <row r="71" spans="1:27" ht="89.25" x14ac:dyDescent="0.2">
      <c r="A71" s="9"/>
      <c r="B71" s="10" t="s">
        <v>466</v>
      </c>
      <c r="C71" s="10" t="s">
        <v>467</v>
      </c>
      <c r="D71" s="11" t="s">
        <v>490</v>
      </c>
      <c r="E71" s="11" t="s">
        <v>344</v>
      </c>
      <c r="F71" s="12" t="s">
        <v>491</v>
      </c>
      <c r="G71" s="11" t="s">
        <v>492</v>
      </c>
      <c r="H71" s="11">
        <v>1</v>
      </c>
      <c r="I71" s="11">
        <v>3</v>
      </c>
      <c r="J71" s="13" t="str">
        <f t="shared" si="7"/>
        <v>Moderada</v>
      </c>
      <c r="K71" s="12" t="s">
        <v>51</v>
      </c>
      <c r="L71" s="12" t="s">
        <v>493</v>
      </c>
      <c r="M71" s="11">
        <v>1</v>
      </c>
      <c r="N71" s="11">
        <v>2</v>
      </c>
      <c r="O71" s="13" t="str">
        <f t="shared" si="10"/>
        <v>Baja</v>
      </c>
      <c r="P71" s="11" t="s">
        <v>53</v>
      </c>
      <c r="Q71" s="14" t="s">
        <v>494</v>
      </c>
      <c r="R71" s="11" t="s">
        <v>495</v>
      </c>
      <c r="S71" s="11" t="s">
        <v>221</v>
      </c>
      <c r="T71" s="11" t="s">
        <v>496</v>
      </c>
      <c r="U71" s="15">
        <v>45292</v>
      </c>
      <c r="V71" s="15">
        <v>45657</v>
      </c>
      <c r="W71" s="11"/>
      <c r="X71" s="16"/>
      <c r="Y71" s="11"/>
      <c r="Z71" s="11"/>
      <c r="AA71" s="17"/>
    </row>
    <row r="72" spans="1:27" ht="76.5" x14ac:dyDescent="0.2">
      <c r="A72" s="9"/>
      <c r="B72" s="10" t="s">
        <v>497</v>
      </c>
      <c r="C72" s="10" t="s">
        <v>328</v>
      </c>
      <c r="D72" s="11" t="s">
        <v>498</v>
      </c>
      <c r="E72" s="11" t="s">
        <v>225</v>
      </c>
      <c r="F72" s="12" t="s">
        <v>499</v>
      </c>
      <c r="G72" s="11" t="s">
        <v>155</v>
      </c>
      <c r="H72" s="11">
        <v>1</v>
      </c>
      <c r="I72" s="11">
        <v>5</v>
      </c>
      <c r="J72" s="13" t="str">
        <f t="shared" si="7"/>
        <v>Extrema</v>
      </c>
      <c r="K72" s="12" t="s">
        <v>51</v>
      </c>
      <c r="L72" s="12" t="s">
        <v>500</v>
      </c>
      <c r="M72" s="11">
        <v>1</v>
      </c>
      <c r="N72" s="11">
        <v>4</v>
      </c>
      <c r="O72" s="13" t="str">
        <f t="shared" si="10"/>
        <v>Alta</v>
      </c>
      <c r="P72" s="11" t="s">
        <v>53</v>
      </c>
      <c r="Q72" s="14" t="s">
        <v>501</v>
      </c>
      <c r="R72" s="11" t="s">
        <v>502</v>
      </c>
      <c r="S72" s="11" t="s">
        <v>159</v>
      </c>
      <c r="T72" s="11" t="s">
        <v>503</v>
      </c>
      <c r="U72" s="15">
        <v>45292</v>
      </c>
      <c r="V72" s="15">
        <v>45657</v>
      </c>
      <c r="W72" s="11"/>
      <c r="X72" s="16"/>
      <c r="Y72" s="11"/>
      <c r="Z72" s="11"/>
      <c r="AA72" s="17"/>
    </row>
    <row r="73" spans="1:27" ht="76.5" x14ac:dyDescent="0.2">
      <c r="A73" s="9"/>
      <c r="B73" s="10" t="s">
        <v>328</v>
      </c>
      <c r="C73" s="10" t="s">
        <v>328</v>
      </c>
      <c r="D73" s="11" t="s">
        <v>153</v>
      </c>
      <c r="E73" s="11" t="s">
        <v>225</v>
      </c>
      <c r="F73" s="12" t="s">
        <v>504</v>
      </c>
      <c r="G73" s="11" t="s">
        <v>155</v>
      </c>
      <c r="H73" s="11">
        <v>1</v>
      </c>
      <c r="I73" s="11">
        <v>3</v>
      </c>
      <c r="J73" s="13" t="str">
        <f t="shared" si="7"/>
        <v>Moderada</v>
      </c>
      <c r="K73" s="12" t="s">
        <v>51</v>
      </c>
      <c r="L73" s="12" t="s">
        <v>505</v>
      </c>
      <c r="M73" s="11">
        <v>1</v>
      </c>
      <c r="N73" s="11">
        <v>2</v>
      </c>
      <c r="O73" s="13" t="str">
        <f t="shared" si="10"/>
        <v>Baja</v>
      </c>
      <c r="P73" s="11" t="s">
        <v>53</v>
      </c>
      <c r="Q73" s="14" t="s">
        <v>157</v>
      </c>
      <c r="R73" s="11" t="s">
        <v>158</v>
      </c>
      <c r="S73" s="11" t="s">
        <v>159</v>
      </c>
      <c r="T73" s="11" t="s">
        <v>160</v>
      </c>
      <c r="U73" s="15">
        <v>45292</v>
      </c>
      <c r="V73" s="15">
        <v>45657</v>
      </c>
      <c r="W73" s="11"/>
      <c r="X73" s="16"/>
      <c r="Y73" s="11"/>
      <c r="Z73" s="11"/>
      <c r="AA73" s="17"/>
    </row>
    <row r="74" spans="1:27" ht="76.5" x14ac:dyDescent="0.2">
      <c r="A74" s="9"/>
      <c r="B74" s="10" t="s">
        <v>328</v>
      </c>
      <c r="C74" s="10" t="s">
        <v>328</v>
      </c>
      <c r="D74" s="18" t="s">
        <v>506</v>
      </c>
      <c r="E74" s="11" t="s">
        <v>225</v>
      </c>
      <c r="F74" s="12" t="s">
        <v>507</v>
      </c>
      <c r="G74" s="11" t="s">
        <v>508</v>
      </c>
      <c r="H74" s="11">
        <v>4</v>
      </c>
      <c r="I74" s="11">
        <v>5</v>
      </c>
      <c r="J74" s="32" t="str">
        <f t="shared" si="7"/>
        <v>Extrema</v>
      </c>
      <c r="K74" s="12" t="s">
        <v>147</v>
      </c>
      <c r="L74" s="12" t="s">
        <v>509</v>
      </c>
      <c r="M74" s="11">
        <v>4</v>
      </c>
      <c r="N74" s="11">
        <v>5</v>
      </c>
      <c r="O74" s="33" t="s">
        <v>39</v>
      </c>
      <c r="P74" s="11" t="s">
        <v>53</v>
      </c>
      <c r="Q74" s="14" t="s">
        <v>510</v>
      </c>
      <c r="R74" s="11" t="s">
        <v>511</v>
      </c>
      <c r="S74" s="11" t="s">
        <v>159</v>
      </c>
      <c r="T74" s="11" t="s">
        <v>512</v>
      </c>
      <c r="U74" s="15">
        <v>45292</v>
      </c>
      <c r="V74" s="15">
        <v>45657</v>
      </c>
      <c r="W74" s="11"/>
      <c r="X74" s="16"/>
      <c r="Y74" s="11"/>
      <c r="Z74" s="11"/>
      <c r="AA74" s="17"/>
    </row>
    <row r="75" spans="1:27" ht="89.25" x14ac:dyDescent="0.2">
      <c r="A75" s="9"/>
      <c r="B75" s="10" t="s">
        <v>328</v>
      </c>
      <c r="C75" s="10" t="s">
        <v>328</v>
      </c>
      <c r="D75" s="11" t="s">
        <v>513</v>
      </c>
      <c r="E75" s="11" t="s">
        <v>225</v>
      </c>
      <c r="F75" s="12" t="s">
        <v>514</v>
      </c>
      <c r="G75" s="11" t="s">
        <v>515</v>
      </c>
      <c r="H75" s="11">
        <v>3</v>
      </c>
      <c r="I75" s="11">
        <v>5</v>
      </c>
      <c r="J75" s="33" t="s">
        <v>39</v>
      </c>
      <c r="K75" s="12" t="s">
        <v>138</v>
      </c>
      <c r="L75" s="12" t="s">
        <v>516</v>
      </c>
      <c r="M75" s="11">
        <v>4</v>
      </c>
      <c r="N75" s="11">
        <v>3</v>
      </c>
      <c r="O75" s="32" t="str">
        <f>IF(E75="8. Corrupción",IF(OR(AND(M75=1,N75=5),AND(M75=2,N75=5),AND(M75=3,N75=4),(M75+N75&gt;=8)),"Extrema",IF(OR(AND(M75=1,N75=4),AND(M75=2,N75=4),AND(M75=4,N75=3),AND(M75=3,N75=3)),"Alta",IF(OR(AND(M75=1,N75=3),AND(M75=2,N75=3)),"Moderada","No aplica para Corrupción"))),IF(M75+N75=0,"",IF(OR(AND(M75=3,N75=4),(AND(M75=2,N75=5)),(AND(M75=1,N75=5))),"Extrema",IF(OR(AND(M75=3,N75=1),(AND(M75=2,N75=2))),"Baja",IF(OR(AND(M75=4,N75=1),AND(M75=3,N75=2),AND(M75=2,N75=3),AND(M75=1,N75=3)),"Moderada",IF(M75+N75&gt;=8,"Extrema",IF(M75+N75&lt;4,"Baja",IF(M75+N75&gt;=6,"Alta","Alta"))))))))</f>
        <v>Alta</v>
      </c>
      <c r="P75" s="11" t="s">
        <v>53</v>
      </c>
      <c r="Q75" s="12" t="s">
        <v>516</v>
      </c>
      <c r="R75" s="11" t="s">
        <v>517</v>
      </c>
      <c r="S75" s="11" t="s">
        <v>305</v>
      </c>
      <c r="T75" s="11" t="s">
        <v>518</v>
      </c>
      <c r="U75" s="15">
        <v>45292</v>
      </c>
      <c r="V75" s="15">
        <v>45657</v>
      </c>
      <c r="W75" s="11"/>
      <c r="X75" s="16"/>
      <c r="Y75" s="11"/>
      <c r="Z75" s="11"/>
      <c r="AA75" s="17"/>
    </row>
    <row r="76" spans="1:27" ht="89.25" x14ac:dyDescent="0.2">
      <c r="A76" s="9" t="s">
        <v>118</v>
      </c>
      <c r="B76" s="10"/>
      <c r="C76" s="10" t="s">
        <v>328</v>
      </c>
      <c r="D76" s="11" t="s">
        <v>519</v>
      </c>
      <c r="E76" s="11" t="s">
        <v>225</v>
      </c>
      <c r="F76" s="12" t="s">
        <v>120</v>
      </c>
      <c r="G76" s="11" t="s">
        <v>293</v>
      </c>
      <c r="H76" s="11">
        <v>4</v>
      </c>
      <c r="I76" s="11">
        <v>4</v>
      </c>
      <c r="J76" s="13" t="str">
        <f t="shared" ref="J76:J84" si="11">IF(E76="8. Corrupción",IF(OR(AND(H76=1,I76=5),AND(H76=2,I76=5),AND(H76=3,I76=4),(H76+I76&gt;=8)),"Extrema",IF(OR(AND(H76=1,I76=4),AND(H76=2,I76=4),AND(H76=4,I76=3),AND(H76=3,I76=3)),"Alta",IF(OR(AND(H76=1,I76=3),AND(H76=2,I76=3)),"Moderada","Error - para riesgo de Corrupción el Impacto aplica desde 3"))),IF(H76+I76=0,"",IF(OR(AND(H76=3,I76=4),(AND(H76=2,I76=5)),(AND(H76=1,I76=5))),"Extrema",IF(OR(AND(H76=3,I76=1),(AND(H76=2,I76=2))),"Baja",IF(OR(AND(H76=4,I76=1),AND(H76=3,I76=2),AND(H76=2,I76=3),AND(H76=1,I76=3)),"Moderada",IF(H76+I76&gt;=8,"Extrema",IF(H76+I76&lt;4,"Baja",IF(H76+I76&gt;=6,"Alta","Alta"))))))))</f>
        <v>Extrema</v>
      </c>
      <c r="K76" s="12" t="s">
        <v>51</v>
      </c>
      <c r="L76" s="12" t="s">
        <v>520</v>
      </c>
      <c r="M76" s="11">
        <v>2</v>
      </c>
      <c r="N76" s="11">
        <v>2</v>
      </c>
      <c r="O76" s="13" t="str">
        <f>IF(E76="8. Corrupción",IF(OR(AND(M76=1,N76=5),AND(M76=2,N76=5),AND(M76=3,N76=4),(M76+N76&gt;=8)),"Extrema",IF(OR(AND(M76=1,N76=4),AND(M76=2,N76=4),AND(M76=4,N76=3),AND(M76=3,N76=3)),"Alta",IF(OR(AND(M76=1,N76=3),AND(M76=2,N76=3)),"Moderada","No aplica para Corrupción"))),IF(M76+N76=0,"",IF(OR(AND(M76=3,N76=4),(AND(M76=2,N76=5)),(AND(M76=1,N76=5))),"Extrema",IF(OR(AND(M76=3,N76=1),(AND(M76=2,N76=2))),"Baja",IF(OR(AND(M76=4,N76=1),AND(M76=3,N76=2),AND(M76=2,N76=3),AND(M76=1,N76=3)),"Moderada",IF(M76+N76&gt;=8,"Extrema",IF(M76+N76&lt;4,"Baja",IF(M76+N76&gt;=6,"Alta","Alta"))))))))</f>
        <v>Baja</v>
      </c>
      <c r="P76" s="11" t="s">
        <v>53</v>
      </c>
      <c r="Q76" s="14" t="s">
        <v>521</v>
      </c>
      <c r="R76" s="11" t="s">
        <v>340</v>
      </c>
      <c r="S76" s="11" t="s">
        <v>159</v>
      </c>
      <c r="T76" s="11" t="s">
        <v>522</v>
      </c>
      <c r="U76" s="15">
        <v>45292</v>
      </c>
      <c r="V76" s="15">
        <v>45657</v>
      </c>
      <c r="W76" s="11"/>
      <c r="X76" s="16"/>
      <c r="Y76" s="11"/>
      <c r="Z76" s="11"/>
      <c r="AA76" s="17"/>
    </row>
    <row r="77" spans="1:27" ht="76.5" x14ac:dyDescent="0.2">
      <c r="A77" s="9"/>
      <c r="B77" s="10" t="s">
        <v>328</v>
      </c>
      <c r="C77" s="10" t="s">
        <v>328</v>
      </c>
      <c r="D77" s="11" t="s">
        <v>498</v>
      </c>
      <c r="E77" s="11" t="s">
        <v>225</v>
      </c>
      <c r="F77" s="12" t="s">
        <v>499</v>
      </c>
      <c r="G77" s="11" t="s">
        <v>155</v>
      </c>
      <c r="H77" s="11">
        <v>1</v>
      </c>
      <c r="I77" s="11">
        <v>5</v>
      </c>
      <c r="J77" s="13" t="str">
        <f t="shared" si="11"/>
        <v>Extrema</v>
      </c>
      <c r="K77" s="12" t="s">
        <v>51</v>
      </c>
      <c r="L77" s="12" t="s">
        <v>500</v>
      </c>
      <c r="M77" s="11">
        <v>1</v>
      </c>
      <c r="N77" s="11">
        <v>4</v>
      </c>
      <c r="O77" s="13" t="str">
        <f t="shared" ref="O77:O78" si="12">IF(E77="8. Corrupción",IF(OR(AND(M77=1,N77=5),AND(M77=2,N77=5),AND(M77=3,N77=4),(M77+N77&gt;=8)),"Extrema",IF(OR(AND(M77=1,N77=4),AND(M77=2,N77=4),AND(M77=4,N77=3),AND(M77=3,N77=3)),"Alta",IF(OR(AND(M77=1,N77=3),AND(M77=2,N77=3)),"Moderada","No aplica para Corrupción"))),IF(M77+N77=0,"",IF(OR(AND(M77=3,N77=4),(AND(M77=2,N77=5)),(AND(M77=1,N77=5))),"Extrema",IF(OR(AND(M77=3,N77=1),(AND(M77=2,N77=2))),"Baja",IF(OR(AND(M77=4,N77=1),AND(M77=3,N77=2),AND(M77=2,N77=3),AND(M77=1,N77=3)),"Moderada",IF(M77+N77&gt;=8,"Extrema",IF(M77+N77&lt;4,"Baja",IF(M77+N77&gt;=6,"Alta","Alta"))))))))</f>
        <v>Alta</v>
      </c>
      <c r="P77" s="11" t="s">
        <v>53</v>
      </c>
      <c r="Q77" s="14" t="s">
        <v>501</v>
      </c>
      <c r="R77" s="11" t="s">
        <v>502</v>
      </c>
      <c r="S77" s="11" t="s">
        <v>159</v>
      </c>
      <c r="T77" s="11" t="s">
        <v>503</v>
      </c>
      <c r="U77" s="15">
        <v>45292</v>
      </c>
      <c r="V77" s="15">
        <v>45657</v>
      </c>
      <c r="W77" s="11"/>
      <c r="X77" s="16"/>
      <c r="Y77" s="11"/>
      <c r="Z77" s="11"/>
      <c r="AA77" s="17"/>
    </row>
    <row r="78" spans="1:27" ht="76.5" x14ac:dyDescent="0.2">
      <c r="A78" s="9"/>
      <c r="B78" s="10" t="s">
        <v>328</v>
      </c>
      <c r="C78" s="10" t="s">
        <v>328</v>
      </c>
      <c r="D78" s="11" t="s">
        <v>153</v>
      </c>
      <c r="E78" s="11" t="s">
        <v>225</v>
      </c>
      <c r="F78" s="12" t="s">
        <v>504</v>
      </c>
      <c r="G78" s="11" t="s">
        <v>155</v>
      </c>
      <c r="H78" s="11">
        <v>1</v>
      </c>
      <c r="I78" s="11">
        <v>3</v>
      </c>
      <c r="J78" s="13" t="str">
        <f t="shared" si="11"/>
        <v>Moderada</v>
      </c>
      <c r="K78" s="12" t="s">
        <v>51</v>
      </c>
      <c r="L78" s="12" t="s">
        <v>505</v>
      </c>
      <c r="M78" s="11">
        <v>1</v>
      </c>
      <c r="N78" s="11">
        <v>2</v>
      </c>
      <c r="O78" s="13" t="str">
        <f t="shared" si="12"/>
        <v>Baja</v>
      </c>
      <c r="P78" s="11" t="s">
        <v>53</v>
      </c>
      <c r="Q78" s="14" t="s">
        <v>157</v>
      </c>
      <c r="R78" s="11" t="s">
        <v>158</v>
      </c>
      <c r="S78" s="11" t="s">
        <v>159</v>
      </c>
      <c r="T78" s="11" t="s">
        <v>160</v>
      </c>
      <c r="U78" s="15">
        <v>45292</v>
      </c>
      <c r="V78" s="15">
        <v>45657</v>
      </c>
      <c r="W78" s="11"/>
      <c r="X78" s="16"/>
      <c r="Y78" s="11"/>
      <c r="Z78" s="11"/>
      <c r="AA78" s="17"/>
    </row>
    <row r="79" spans="1:27" ht="63.75" x14ac:dyDescent="0.2">
      <c r="A79" s="9" t="s">
        <v>118</v>
      </c>
      <c r="B79" s="10" t="s">
        <v>328</v>
      </c>
      <c r="C79" s="10" t="s">
        <v>328</v>
      </c>
      <c r="D79" s="18" t="s">
        <v>523</v>
      </c>
      <c r="E79" s="11" t="s">
        <v>48</v>
      </c>
      <c r="F79" s="12" t="s">
        <v>524</v>
      </c>
      <c r="G79" s="11" t="s">
        <v>525</v>
      </c>
      <c r="H79" s="11">
        <v>5</v>
      </c>
      <c r="I79" s="11">
        <v>5</v>
      </c>
      <c r="J79" s="13" t="s">
        <v>526</v>
      </c>
      <c r="K79" s="12" t="s">
        <v>527</v>
      </c>
      <c r="L79" s="12" t="s">
        <v>528</v>
      </c>
      <c r="M79" s="11">
        <v>4</v>
      </c>
      <c r="N79" s="11">
        <v>3</v>
      </c>
      <c r="O79" s="13" t="str">
        <f>IF(E79="8. Corrupción",IF(OR(AND(M79=1,N79=5),AND(M79=2,N79=5),AND(M79=3,N79=4),(M79+N79&gt;=8)),"Extrema",IF(OR(AND(M79=1,N79=4),AND(M79=2,N79=4),AND(M79=4,N79=3),AND(M79=3,N79=3)),"Alta",IF(OR(AND(M79=1,N79=3),AND(M79=2,N79=3)),"Moderada","No aplica para Corrupción"))),IF(M79+N79=0,"",IF(OR(AND(M79=3,N79=4),(AND(M79=2,N79=5)),(AND(M79=1,N79=5))),"Extrema",IF(OR(AND(M79=3,N79=1),(AND(M79=2,N79=2))),"Baja",IF(OR(AND(M79=4,N79=1),AND(M79=3,N79=2),AND(M79=2,N79=3),AND(M79=1,N79=3)),"Moderada",IF(M79+N79&gt;=8,"Extrema",IF(M79+N79&lt;4,"Baja",IF(M79+N79&gt;=6,"Alta","Alta"))))))))</f>
        <v>Alta</v>
      </c>
      <c r="P79" s="11" t="s">
        <v>53</v>
      </c>
      <c r="Q79" s="14" t="s">
        <v>529</v>
      </c>
      <c r="R79" s="11" t="s">
        <v>530</v>
      </c>
      <c r="S79" s="11" t="s">
        <v>159</v>
      </c>
      <c r="T79" s="11" t="s">
        <v>531</v>
      </c>
      <c r="U79" s="15">
        <v>45292</v>
      </c>
      <c r="V79" s="15">
        <v>45657</v>
      </c>
      <c r="W79" s="11"/>
      <c r="X79" s="16"/>
      <c r="Y79" s="11"/>
      <c r="Z79" s="11"/>
      <c r="AA79" s="17"/>
    </row>
    <row r="80" spans="1:27" ht="76.5" x14ac:dyDescent="0.2">
      <c r="A80" s="9"/>
      <c r="B80" s="10" t="s">
        <v>328</v>
      </c>
      <c r="C80" s="10" t="s">
        <v>328</v>
      </c>
      <c r="D80" s="11" t="s">
        <v>498</v>
      </c>
      <c r="E80" s="11" t="s">
        <v>225</v>
      </c>
      <c r="F80" s="12" t="s">
        <v>499</v>
      </c>
      <c r="G80" s="11" t="s">
        <v>155</v>
      </c>
      <c r="H80" s="11">
        <v>1</v>
      </c>
      <c r="I80" s="11">
        <v>5</v>
      </c>
      <c r="J80" s="13" t="str">
        <f t="shared" ref="J80:J81" si="13">IF(E80="8. Corrupción",IF(OR(AND(H80=1,I80=5),AND(H80=2,I80=5),AND(H80=3,I80=4),(H80+I80&gt;=8)),"Extrema",IF(OR(AND(H80=1,I80=4),AND(H80=2,I80=4),AND(H80=4,I80=3),AND(H80=3,I80=3)),"Alta",IF(OR(AND(H80=1,I80=3),AND(H80=2,I80=3)),"Moderada","Error - para riesgo de Corrupción el Impacto aplica desde 3"))),IF(H80+I80=0,"",IF(OR(AND(H80=3,I80=4),(AND(H80=2,I80=5)),(AND(H80=1,I80=5))),"Extrema",IF(OR(AND(H80=3,I80=1),(AND(H80=2,I80=2))),"Baja",IF(OR(AND(H80=4,I80=1),AND(H80=3,I80=2),AND(H80=2,I80=3),AND(H80=1,I80=3)),"Moderada",IF(H80+I80&gt;=8,"Extrema",IF(H80+I80&lt;4,"Baja",IF(H80+I80&gt;=6,"Alta","Alta"))))))))</f>
        <v>Extrema</v>
      </c>
      <c r="K80" s="12" t="s">
        <v>51</v>
      </c>
      <c r="L80" s="12" t="s">
        <v>500</v>
      </c>
      <c r="M80" s="11">
        <v>1</v>
      </c>
      <c r="N80" s="11">
        <v>4</v>
      </c>
      <c r="O80" s="13" t="str">
        <f t="shared" ref="O80:O81" si="14">IF(E80="8. Corrupción",IF(OR(AND(M80=1,N80=5),AND(M80=2,N80=5),AND(M80=3,N80=4),(M80+N80&gt;=8)),"Extrema",IF(OR(AND(M80=1,N80=4),AND(M80=2,N80=4),AND(M80=4,N80=3),AND(M80=3,N80=3)),"Alta",IF(OR(AND(M80=1,N80=3),AND(M80=2,N80=3)),"Moderada","No aplica para Corrupción"))),IF(M80+N80=0,"",IF(OR(AND(M80=3,N80=4),(AND(M80=2,N80=5)),(AND(M80=1,N80=5))),"Extrema",IF(OR(AND(M80=3,N80=1),(AND(M80=2,N80=2))),"Baja",IF(OR(AND(M80=4,N80=1),AND(M80=3,N80=2),AND(M80=2,N80=3),AND(M80=1,N80=3)),"Moderada",IF(M80+N80&gt;=8,"Extrema",IF(M80+N80&lt;4,"Baja",IF(M80+N80&gt;=6,"Alta","Alta"))))))))</f>
        <v>Alta</v>
      </c>
      <c r="P80" s="11" t="s">
        <v>53</v>
      </c>
      <c r="Q80" s="14" t="s">
        <v>501</v>
      </c>
      <c r="R80" s="11" t="s">
        <v>502</v>
      </c>
      <c r="S80" s="11" t="s">
        <v>159</v>
      </c>
      <c r="T80" s="11" t="s">
        <v>503</v>
      </c>
      <c r="U80" s="15">
        <v>45292</v>
      </c>
      <c r="V80" s="15">
        <v>45657</v>
      </c>
      <c r="W80" s="11"/>
      <c r="X80" s="16"/>
      <c r="Y80" s="11"/>
      <c r="Z80" s="11"/>
      <c r="AA80" s="17"/>
    </row>
    <row r="81" spans="1:27" ht="76.5" x14ac:dyDescent="0.2">
      <c r="A81" s="9"/>
      <c r="B81" s="10" t="s">
        <v>328</v>
      </c>
      <c r="C81" s="10" t="s">
        <v>328</v>
      </c>
      <c r="D81" s="11" t="s">
        <v>153</v>
      </c>
      <c r="E81" s="11" t="s">
        <v>225</v>
      </c>
      <c r="F81" s="12" t="s">
        <v>504</v>
      </c>
      <c r="G81" s="11" t="s">
        <v>155</v>
      </c>
      <c r="H81" s="11">
        <v>1</v>
      </c>
      <c r="I81" s="11">
        <v>3</v>
      </c>
      <c r="J81" s="13" t="str">
        <f t="shared" si="13"/>
        <v>Moderada</v>
      </c>
      <c r="K81" s="12" t="s">
        <v>51</v>
      </c>
      <c r="L81" s="12" t="s">
        <v>505</v>
      </c>
      <c r="M81" s="11">
        <v>1</v>
      </c>
      <c r="N81" s="11">
        <v>2</v>
      </c>
      <c r="O81" s="13" t="str">
        <f t="shared" si="14"/>
        <v>Baja</v>
      </c>
      <c r="P81" s="11" t="s">
        <v>53</v>
      </c>
      <c r="Q81" s="14" t="s">
        <v>157</v>
      </c>
      <c r="R81" s="11" t="s">
        <v>158</v>
      </c>
      <c r="S81" s="11" t="s">
        <v>159</v>
      </c>
      <c r="T81" s="11" t="s">
        <v>160</v>
      </c>
      <c r="U81" s="15">
        <v>45292</v>
      </c>
      <c r="V81" s="15">
        <v>45657</v>
      </c>
      <c r="W81" s="11"/>
      <c r="X81" s="16"/>
      <c r="Y81" s="11"/>
      <c r="Z81" s="11"/>
      <c r="AA81" s="17"/>
    </row>
    <row r="82" spans="1:27" ht="63.75" x14ac:dyDescent="0.2">
      <c r="A82" s="9" t="s">
        <v>118</v>
      </c>
      <c r="B82" s="10" t="s">
        <v>328</v>
      </c>
      <c r="C82" s="10" t="s">
        <v>328</v>
      </c>
      <c r="D82" s="18" t="s">
        <v>523</v>
      </c>
      <c r="E82" s="11" t="s">
        <v>48</v>
      </c>
      <c r="F82" s="12" t="s">
        <v>524</v>
      </c>
      <c r="G82" s="11" t="s">
        <v>525</v>
      </c>
      <c r="H82" s="11">
        <v>5</v>
      </c>
      <c r="I82" s="11">
        <v>5</v>
      </c>
      <c r="J82" s="13" t="s">
        <v>526</v>
      </c>
      <c r="K82" s="12" t="s">
        <v>527</v>
      </c>
      <c r="L82" s="12" t="s">
        <v>528</v>
      </c>
      <c r="M82" s="11">
        <v>4</v>
      </c>
      <c r="N82" s="11">
        <v>3</v>
      </c>
      <c r="O82" s="13" t="str">
        <f>IF(E82="8. Corrupción",IF(OR(AND(M82=1,N82=5),AND(M82=2,N82=5),AND(M82=3,N82=4),(M82+N82&gt;=8)),"Extrema",IF(OR(AND(M82=1,N82=4),AND(M82=2,N82=4),AND(M82=4,N82=3),AND(M82=3,N82=3)),"Alta",IF(OR(AND(M82=1,N82=3),AND(M82=2,N82=3)),"Moderada","No aplica para Corrupción"))),IF(M82+N82=0,"",IF(OR(AND(M82=3,N82=4),(AND(M82=2,N82=5)),(AND(M82=1,N82=5))),"Extrema",IF(OR(AND(M82=3,N82=1),(AND(M82=2,N82=2))),"Baja",IF(OR(AND(M82=4,N82=1),AND(M82=3,N82=2),AND(M82=2,N82=3),AND(M82=1,N82=3)),"Moderada",IF(M82+N82&gt;=8,"Extrema",IF(M82+N82&lt;4,"Baja",IF(M82+N82&gt;=6,"Alta","Alta"))))))))</f>
        <v>Alta</v>
      </c>
      <c r="P82" s="11" t="s">
        <v>53</v>
      </c>
      <c r="Q82" s="14" t="s">
        <v>529</v>
      </c>
      <c r="R82" s="11" t="s">
        <v>530</v>
      </c>
      <c r="S82" s="11" t="s">
        <v>159</v>
      </c>
      <c r="T82" s="11" t="s">
        <v>531</v>
      </c>
      <c r="U82" s="15">
        <v>45292</v>
      </c>
      <c r="V82" s="15">
        <v>45657</v>
      </c>
      <c r="W82" s="11"/>
      <c r="X82" s="16"/>
      <c r="Y82" s="11"/>
      <c r="Z82" s="11"/>
      <c r="AA82" s="17"/>
    </row>
    <row r="83" spans="1:27" ht="76.5" x14ac:dyDescent="0.2">
      <c r="A83" s="9" t="s">
        <v>118</v>
      </c>
      <c r="B83" s="10" t="s">
        <v>328</v>
      </c>
      <c r="C83" s="10" t="s">
        <v>328</v>
      </c>
      <c r="D83" s="11" t="s">
        <v>532</v>
      </c>
      <c r="E83" s="11" t="s">
        <v>48</v>
      </c>
      <c r="F83" s="12" t="s">
        <v>533</v>
      </c>
      <c r="G83" s="11" t="s">
        <v>534</v>
      </c>
      <c r="H83" s="11">
        <v>5</v>
      </c>
      <c r="I83" s="11">
        <v>5</v>
      </c>
      <c r="J83" s="13" t="str">
        <f t="shared" si="11"/>
        <v>Extrema</v>
      </c>
      <c r="K83" s="12" t="s">
        <v>527</v>
      </c>
      <c r="L83" s="12" t="s">
        <v>535</v>
      </c>
      <c r="M83" s="11">
        <v>4</v>
      </c>
      <c r="N83" s="11">
        <v>5</v>
      </c>
      <c r="O83" s="6" t="s">
        <v>38</v>
      </c>
      <c r="P83" s="11" t="s">
        <v>53</v>
      </c>
      <c r="Q83" s="14" t="s">
        <v>536</v>
      </c>
      <c r="R83" s="11" t="s">
        <v>537</v>
      </c>
      <c r="S83" s="11" t="s">
        <v>159</v>
      </c>
      <c r="T83" s="11" t="s">
        <v>538</v>
      </c>
      <c r="U83" s="15">
        <v>45292</v>
      </c>
      <c r="V83" s="15">
        <v>45657</v>
      </c>
      <c r="W83" s="11"/>
      <c r="X83" s="16"/>
      <c r="Y83" s="11"/>
      <c r="Z83" s="11"/>
      <c r="AA83" s="17"/>
    </row>
    <row r="84" spans="1:27" ht="51" x14ac:dyDescent="0.2">
      <c r="A84" s="9" t="s">
        <v>118</v>
      </c>
      <c r="B84" s="10" t="s">
        <v>328</v>
      </c>
      <c r="C84" s="10" t="s">
        <v>328</v>
      </c>
      <c r="D84" s="11" t="s">
        <v>539</v>
      </c>
      <c r="E84" s="11" t="s">
        <v>225</v>
      </c>
      <c r="F84" s="12" t="s">
        <v>540</v>
      </c>
      <c r="G84" s="11" t="s">
        <v>541</v>
      </c>
      <c r="H84" s="11">
        <v>2</v>
      </c>
      <c r="I84" s="11">
        <v>3</v>
      </c>
      <c r="J84" s="13" t="str">
        <f t="shared" si="11"/>
        <v>Moderada</v>
      </c>
      <c r="K84" s="12" t="s">
        <v>79</v>
      </c>
      <c r="L84" s="12" t="s">
        <v>542</v>
      </c>
      <c r="M84" s="11">
        <v>3</v>
      </c>
      <c r="N84" s="11">
        <v>5</v>
      </c>
      <c r="O84" s="6" t="s">
        <v>38</v>
      </c>
      <c r="P84" s="11" t="s">
        <v>72</v>
      </c>
      <c r="Q84" s="14" t="s">
        <v>543</v>
      </c>
      <c r="R84" s="11" t="s">
        <v>544</v>
      </c>
      <c r="S84" s="11" t="s">
        <v>159</v>
      </c>
      <c r="T84" s="11" t="s">
        <v>545</v>
      </c>
      <c r="U84" s="15">
        <v>45292</v>
      </c>
      <c r="V84" s="15">
        <v>45657</v>
      </c>
      <c r="W84" s="11"/>
      <c r="X84" s="16"/>
      <c r="Y84" s="11"/>
      <c r="Z84" s="11"/>
      <c r="AA84" s="17"/>
    </row>
    <row r="85" spans="1:27" ht="179.25" thickBot="1" x14ac:dyDescent="0.25">
      <c r="A85" s="9" t="s">
        <v>118</v>
      </c>
      <c r="B85" s="10" t="s">
        <v>328</v>
      </c>
      <c r="C85" s="10" t="s">
        <v>328</v>
      </c>
      <c r="D85" s="11" t="s">
        <v>546</v>
      </c>
      <c r="E85" s="11" t="s">
        <v>135</v>
      </c>
      <c r="F85" s="12" t="s">
        <v>547</v>
      </c>
      <c r="G85" s="11" t="s">
        <v>155</v>
      </c>
      <c r="H85" s="11">
        <v>5</v>
      </c>
      <c r="I85" s="11">
        <v>5</v>
      </c>
      <c r="J85" s="34" t="s">
        <v>526</v>
      </c>
      <c r="K85" s="12" t="s">
        <v>147</v>
      </c>
      <c r="L85" s="12" t="s">
        <v>535</v>
      </c>
      <c r="M85" s="11">
        <v>3</v>
      </c>
      <c r="N85" s="11">
        <v>5</v>
      </c>
      <c r="O85" s="13" t="s">
        <v>526</v>
      </c>
      <c r="P85" s="11" t="s">
        <v>72</v>
      </c>
      <c r="Q85" s="14" t="s">
        <v>548</v>
      </c>
      <c r="R85" s="11" t="s">
        <v>549</v>
      </c>
      <c r="S85" s="11" t="s">
        <v>159</v>
      </c>
      <c r="T85" s="11" t="s">
        <v>503</v>
      </c>
      <c r="U85" s="15">
        <v>45292</v>
      </c>
      <c r="V85" s="15">
        <v>45657</v>
      </c>
      <c r="W85" s="11"/>
      <c r="X85" s="16"/>
      <c r="Y85" s="11"/>
      <c r="Z85" s="11"/>
      <c r="AA85" s="17"/>
    </row>
    <row r="86" spans="1:27" ht="140.25" x14ac:dyDescent="0.2">
      <c r="A86" s="9"/>
      <c r="B86" s="10" t="s">
        <v>102</v>
      </c>
      <c r="C86" s="10" t="s">
        <v>550</v>
      </c>
      <c r="D86" s="18" t="s">
        <v>551</v>
      </c>
      <c r="E86" s="11" t="s">
        <v>87</v>
      </c>
      <c r="F86" s="12" t="s">
        <v>552</v>
      </c>
      <c r="G86" s="11" t="s">
        <v>553</v>
      </c>
      <c r="H86" s="11">
        <v>3</v>
      </c>
      <c r="I86" s="11">
        <v>4</v>
      </c>
      <c r="J86" s="13" t="str">
        <f t="shared" ref="J86:J105" si="15">IF(E86="8. Corrupción",IF(OR(AND(H86=1,I86=5),AND(H86=2,I86=5),AND(H86=3,I86=4),(H86+I86&gt;=8)),"Extrema",IF(OR(AND(H86=1,I86=4),AND(H86=2,I86=4),AND(H86=4,I86=3),AND(H86=3,I86=3)),"Alta",IF(OR(AND(H86=1,I86=3),AND(H86=2,I86=3)),"Moderada","Error - para riesgo de Corrupción el Impacto aplica desde 3"))),IF(H86+I86=0,"",IF(OR(AND(H86=3,I86=4),(AND(H86=2,I86=5)),(AND(H86=1,I86=5))),"Extrema",IF(OR(AND(H86=3,I86=1),(AND(H86=2,I86=2))),"Baja",IF(OR(AND(H86=4,I86=1),AND(H86=3,I86=2),AND(H86=2,I86=3),AND(H86=1,I86=3)),"Moderada",IF(H86+I86&gt;=8,"Extrema",IF(H86+I86&lt;4,"Baja",IF(H86+I86&gt;=6,"Alta","Alta"))))))))</f>
        <v>Extrema</v>
      </c>
      <c r="K86" s="12" t="s">
        <v>554</v>
      </c>
      <c r="L86" s="12" t="s">
        <v>555</v>
      </c>
      <c r="M86" s="11">
        <v>1</v>
      </c>
      <c r="N86" s="11">
        <v>2</v>
      </c>
      <c r="O86" s="13" t="str">
        <f t="shared" ref="O86:O105" si="16">IF(E86="8. Corrupción",IF(OR(AND(M86=1,N86=5),AND(M86=2,N86=5),AND(M86=3,N86=4),(M86+N86&gt;=8)),"Extrema",IF(OR(AND(M86=1,N86=4),AND(M86=2,N86=4),AND(M86=4,N86=3),AND(M86=3,N86=3)),"Alta",IF(OR(AND(M86=1,N86=3),AND(M86=2,N86=3)),"Moderada","No aplica para Corrupción"))),IF(M86+N86=0,"",IF(OR(AND(M86=3,N86=4),(AND(M86=2,N86=5)),(AND(M86=1,N86=5))),"Extrema",IF(OR(AND(M86=3,N86=1),(AND(M86=2,N86=2))),"Baja",IF(OR(AND(M86=4,N86=1),AND(M86=3,N86=2),AND(M86=2,N86=3),AND(M86=1,N86=3)),"Moderada",IF(M86+N86&gt;=8,"Extrema",IF(M86+N86&lt;4,"Baja",IF(M86+N86&gt;=6,"Alta","Alta"))))))))</f>
        <v>Baja</v>
      </c>
      <c r="P86" s="11" t="s">
        <v>53</v>
      </c>
      <c r="Q86" s="14" t="s">
        <v>556</v>
      </c>
      <c r="R86" s="11" t="s">
        <v>557</v>
      </c>
      <c r="S86" s="11" t="s">
        <v>558</v>
      </c>
      <c r="T86" s="11" t="s">
        <v>559</v>
      </c>
      <c r="U86" s="15">
        <v>45292</v>
      </c>
      <c r="V86" s="15">
        <v>45657</v>
      </c>
      <c r="W86" s="11"/>
      <c r="X86" s="16"/>
      <c r="Y86" s="11"/>
      <c r="Z86" s="11"/>
      <c r="AA86" s="17"/>
    </row>
    <row r="87" spans="1:27" ht="204" x14ac:dyDescent="0.2">
      <c r="A87" s="9" t="s">
        <v>45</v>
      </c>
      <c r="B87" s="10" t="s">
        <v>102</v>
      </c>
      <c r="C87" s="10" t="s">
        <v>550</v>
      </c>
      <c r="D87" s="18" t="s">
        <v>560</v>
      </c>
      <c r="E87" s="11" t="s">
        <v>87</v>
      </c>
      <c r="F87" s="12" t="s">
        <v>561</v>
      </c>
      <c r="G87" s="11" t="s">
        <v>562</v>
      </c>
      <c r="H87" s="11">
        <v>4</v>
      </c>
      <c r="I87" s="11">
        <v>4</v>
      </c>
      <c r="J87" s="13" t="str">
        <f t="shared" si="15"/>
        <v>Extrema</v>
      </c>
      <c r="K87" s="12" t="s">
        <v>280</v>
      </c>
      <c r="L87" s="12" t="s">
        <v>563</v>
      </c>
      <c r="M87" s="11">
        <v>2</v>
      </c>
      <c r="N87" s="11">
        <v>2</v>
      </c>
      <c r="O87" s="13" t="str">
        <f t="shared" si="16"/>
        <v>Baja</v>
      </c>
      <c r="P87" s="11" t="s">
        <v>72</v>
      </c>
      <c r="Q87" s="14" t="s">
        <v>564</v>
      </c>
      <c r="R87" s="11" t="s">
        <v>565</v>
      </c>
      <c r="S87" s="11" t="s">
        <v>558</v>
      </c>
      <c r="T87" s="11" t="s">
        <v>566</v>
      </c>
      <c r="U87" s="15">
        <v>45292</v>
      </c>
      <c r="V87" s="15">
        <v>45657</v>
      </c>
      <c r="W87" s="11"/>
      <c r="X87" s="16"/>
      <c r="Y87" s="11"/>
      <c r="Z87" s="11"/>
      <c r="AA87" s="17"/>
    </row>
    <row r="88" spans="1:27" ht="178.5" x14ac:dyDescent="0.2">
      <c r="A88" s="9"/>
      <c r="B88" s="10" t="s">
        <v>102</v>
      </c>
      <c r="C88" s="10" t="s">
        <v>550</v>
      </c>
      <c r="D88" s="18" t="s">
        <v>567</v>
      </c>
      <c r="E88" s="11" t="s">
        <v>87</v>
      </c>
      <c r="F88" s="12" t="s">
        <v>568</v>
      </c>
      <c r="G88" s="18" t="s">
        <v>569</v>
      </c>
      <c r="H88" s="11">
        <v>3</v>
      </c>
      <c r="I88" s="11">
        <v>4</v>
      </c>
      <c r="J88" s="13" t="str">
        <f t="shared" si="15"/>
        <v>Extrema</v>
      </c>
      <c r="K88" s="12" t="s">
        <v>138</v>
      </c>
      <c r="L88" s="12" t="s">
        <v>570</v>
      </c>
      <c r="M88" s="11">
        <v>2</v>
      </c>
      <c r="N88" s="11">
        <v>2</v>
      </c>
      <c r="O88" s="13" t="str">
        <f t="shared" si="16"/>
        <v>Baja</v>
      </c>
      <c r="P88" s="11" t="s">
        <v>53</v>
      </c>
      <c r="Q88" s="14" t="s">
        <v>571</v>
      </c>
      <c r="R88" s="11" t="s">
        <v>572</v>
      </c>
      <c r="S88" s="11" t="s">
        <v>558</v>
      </c>
      <c r="T88" s="11" t="s">
        <v>573</v>
      </c>
      <c r="U88" s="15">
        <v>45292</v>
      </c>
      <c r="V88" s="15">
        <v>45657</v>
      </c>
      <c r="W88" s="11"/>
      <c r="X88" s="16"/>
      <c r="Y88" s="11"/>
      <c r="Z88" s="11"/>
      <c r="AA88" s="17"/>
    </row>
    <row r="89" spans="1:27" ht="153" x14ac:dyDescent="0.2">
      <c r="A89" s="9" t="s">
        <v>351</v>
      </c>
      <c r="B89" s="10"/>
      <c r="C89" s="10" t="s">
        <v>574</v>
      </c>
      <c r="D89" s="11" t="s">
        <v>575</v>
      </c>
      <c r="E89" s="11" t="s">
        <v>87</v>
      </c>
      <c r="F89" s="12" t="s">
        <v>576</v>
      </c>
      <c r="G89" s="11" t="s">
        <v>577</v>
      </c>
      <c r="H89" s="11">
        <v>3</v>
      </c>
      <c r="I89" s="11">
        <v>3</v>
      </c>
      <c r="J89" s="13" t="str">
        <f t="shared" si="15"/>
        <v>Alta</v>
      </c>
      <c r="K89" s="12" t="s">
        <v>578</v>
      </c>
      <c r="L89" s="12" t="s">
        <v>579</v>
      </c>
      <c r="M89" s="11">
        <v>2</v>
      </c>
      <c r="N89" s="11">
        <v>2</v>
      </c>
      <c r="O89" s="13" t="str">
        <f t="shared" si="16"/>
        <v>Baja</v>
      </c>
      <c r="P89" s="11" t="s">
        <v>53</v>
      </c>
      <c r="Q89" s="14" t="s">
        <v>580</v>
      </c>
      <c r="R89" s="11" t="s">
        <v>581</v>
      </c>
      <c r="S89" s="11" t="s">
        <v>93</v>
      </c>
      <c r="T89" s="11" t="s">
        <v>582</v>
      </c>
      <c r="U89" s="15">
        <v>45292</v>
      </c>
      <c r="V89" s="15">
        <v>45657</v>
      </c>
      <c r="W89" s="11"/>
      <c r="X89" s="16"/>
      <c r="Y89" s="11"/>
      <c r="Z89" s="11"/>
      <c r="AA89" s="17"/>
    </row>
    <row r="90" spans="1:27" ht="114.75" x14ac:dyDescent="0.2">
      <c r="A90" s="9" t="s">
        <v>45</v>
      </c>
      <c r="B90" s="10"/>
      <c r="C90" s="10" t="s">
        <v>574</v>
      </c>
      <c r="D90" s="11" t="s">
        <v>583</v>
      </c>
      <c r="E90" s="11" t="s">
        <v>87</v>
      </c>
      <c r="F90" s="12" t="s">
        <v>584</v>
      </c>
      <c r="G90" s="11" t="s">
        <v>585</v>
      </c>
      <c r="H90" s="11">
        <v>4</v>
      </c>
      <c r="I90" s="11">
        <v>4</v>
      </c>
      <c r="J90" s="13" t="str">
        <f t="shared" si="15"/>
        <v>Extrema</v>
      </c>
      <c r="K90" s="12" t="s">
        <v>51</v>
      </c>
      <c r="L90" s="12" t="s">
        <v>586</v>
      </c>
      <c r="M90" s="11">
        <v>1</v>
      </c>
      <c r="N90" s="11">
        <v>1</v>
      </c>
      <c r="O90" s="13" t="str">
        <f t="shared" si="16"/>
        <v>Baja</v>
      </c>
      <c r="P90" s="11" t="s">
        <v>53</v>
      </c>
      <c r="Q90" s="14" t="s">
        <v>587</v>
      </c>
      <c r="R90" s="11" t="s">
        <v>166</v>
      </c>
      <c r="S90" s="11" t="s">
        <v>93</v>
      </c>
      <c r="T90" s="11" t="s">
        <v>588</v>
      </c>
      <c r="U90" s="15">
        <v>45292</v>
      </c>
      <c r="V90" s="15">
        <v>45657</v>
      </c>
      <c r="W90" s="11"/>
      <c r="X90" s="16"/>
      <c r="Y90" s="11"/>
      <c r="Z90" s="11"/>
      <c r="AA90" s="17"/>
    </row>
    <row r="91" spans="1:27" ht="153" x14ac:dyDescent="0.2">
      <c r="A91" s="9"/>
      <c r="B91" s="10" t="s">
        <v>102</v>
      </c>
      <c r="C91" s="10" t="s">
        <v>574</v>
      </c>
      <c r="D91" s="18" t="s">
        <v>589</v>
      </c>
      <c r="E91" s="11" t="s">
        <v>87</v>
      </c>
      <c r="F91" s="12" t="s">
        <v>590</v>
      </c>
      <c r="G91" s="11" t="s">
        <v>591</v>
      </c>
      <c r="H91" s="11">
        <v>4</v>
      </c>
      <c r="I91" s="11">
        <v>4</v>
      </c>
      <c r="J91" s="13" t="str">
        <f t="shared" si="15"/>
        <v>Extrema</v>
      </c>
      <c r="K91" s="12" t="s">
        <v>51</v>
      </c>
      <c r="L91" s="12" t="s">
        <v>592</v>
      </c>
      <c r="M91" s="11">
        <v>2</v>
      </c>
      <c r="N91" s="11">
        <v>2</v>
      </c>
      <c r="O91" s="13" t="str">
        <f t="shared" si="16"/>
        <v>Baja</v>
      </c>
      <c r="P91" s="11" t="s">
        <v>53</v>
      </c>
      <c r="Q91" s="14" t="s">
        <v>593</v>
      </c>
      <c r="R91" s="11" t="s">
        <v>594</v>
      </c>
      <c r="S91" s="11" t="s">
        <v>93</v>
      </c>
      <c r="T91" s="11" t="s">
        <v>595</v>
      </c>
      <c r="U91" s="15">
        <v>45292</v>
      </c>
      <c r="V91" s="15">
        <v>45657</v>
      </c>
      <c r="W91" s="11"/>
      <c r="X91" s="16"/>
      <c r="Y91" s="11"/>
      <c r="Z91" s="11"/>
      <c r="AA91" s="17"/>
    </row>
    <row r="92" spans="1:27" ht="102" x14ac:dyDescent="0.2">
      <c r="A92" s="9" t="s">
        <v>118</v>
      </c>
      <c r="B92" s="10"/>
      <c r="C92" s="10" t="s">
        <v>574</v>
      </c>
      <c r="D92" s="11" t="s">
        <v>596</v>
      </c>
      <c r="E92" s="11" t="s">
        <v>87</v>
      </c>
      <c r="F92" s="12" t="s">
        <v>597</v>
      </c>
      <c r="G92" s="11" t="s">
        <v>598</v>
      </c>
      <c r="H92" s="11">
        <v>4</v>
      </c>
      <c r="I92" s="11">
        <v>4</v>
      </c>
      <c r="J92" s="13" t="str">
        <f t="shared" si="15"/>
        <v>Extrema</v>
      </c>
      <c r="K92" s="12" t="s">
        <v>70</v>
      </c>
      <c r="L92" s="12" t="s">
        <v>599</v>
      </c>
      <c r="M92" s="11">
        <v>3</v>
      </c>
      <c r="N92" s="11">
        <v>3</v>
      </c>
      <c r="O92" s="13" t="str">
        <f>IF(E92="8. Corrupción",IF(OR(AND(M92=1,N92=5),AND(M92=2,N92=5),AND(M92=3,N92=4),(M92+N92&gt;=8)),"Extrema",IF(OR(AND(M92=1,N92=4),AND(M92=2,N92=4),AND(M92=4,N92=3),AND(M92=3,N92=3)),"Alta",IF(OR(AND(M92=1,N92=3),AND(M92=2,N92=3)),"Moderada","No aplica para Corrupción"))),IF(M92+N92=0,"",IF(OR(AND(M92=3,N92=4),(AND(M92=2,N92=5)),(AND(M92=1,N92=5))),"Extrema",IF(OR(AND(M92=3,N92=1),(AND(M92=2,N92=2))),"Baja",IF(OR(AND(M92=4,N92=1),AND(M92=3,N92=2),AND(M92=2,N92=3),AND(M92=1,N92=3)),"Moderada",IF(M92+N92&gt;=8,"Extrema",IF(M92+N92&lt;4,"Baja",IF(M92+N92&gt;=6,"Alta","Alta"))))))))</f>
        <v>Alta</v>
      </c>
      <c r="P92" s="11" t="s">
        <v>600</v>
      </c>
      <c r="Q92" s="14" t="s">
        <v>601</v>
      </c>
      <c r="R92" s="11" t="s">
        <v>602</v>
      </c>
      <c r="S92" s="35" t="s">
        <v>93</v>
      </c>
      <c r="T92" s="11" t="s">
        <v>603</v>
      </c>
      <c r="U92" s="15">
        <v>45292</v>
      </c>
      <c r="V92" s="15">
        <v>45657</v>
      </c>
      <c r="W92" s="11"/>
      <c r="X92" s="16"/>
      <c r="Y92" s="11"/>
      <c r="Z92" s="11"/>
      <c r="AA92" s="17"/>
    </row>
    <row r="93" spans="1:27" ht="102" x14ac:dyDescent="0.2">
      <c r="A93" s="9"/>
      <c r="B93" s="10" t="s">
        <v>102</v>
      </c>
      <c r="C93" s="10" t="s">
        <v>574</v>
      </c>
      <c r="D93" s="11" t="s">
        <v>604</v>
      </c>
      <c r="E93" s="11" t="s">
        <v>87</v>
      </c>
      <c r="F93" s="12" t="s">
        <v>605</v>
      </c>
      <c r="G93" s="11" t="s">
        <v>606</v>
      </c>
      <c r="H93" s="11">
        <v>3</v>
      </c>
      <c r="I93" s="11">
        <v>4</v>
      </c>
      <c r="J93" s="13" t="str">
        <f t="shared" si="15"/>
        <v>Extrema</v>
      </c>
      <c r="K93" s="12" t="s">
        <v>51</v>
      </c>
      <c r="L93" s="12" t="s">
        <v>607</v>
      </c>
      <c r="M93" s="11">
        <v>1</v>
      </c>
      <c r="N93" s="11">
        <v>2</v>
      </c>
      <c r="O93" s="13" t="str">
        <f t="shared" si="16"/>
        <v>Baja</v>
      </c>
      <c r="P93" s="11" t="s">
        <v>72</v>
      </c>
      <c r="Q93" s="14" t="s">
        <v>608</v>
      </c>
      <c r="R93" s="11" t="s">
        <v>609</v>
      </c>
      <c r="S93" s="11" t="s">
        <v>93</v>
      </c>
      <c r="T93" s="11" t="s">
        <v>610</v>
      </c>
      <c r="U93" s="15">
        <v>45292</v>
      </c>
      <c r="V93" s="15">
        <v>45657</v>
      </c>
      <c r="W93" s="11"/>
      <c r="X93" s="16"/>
      <c r="Y93" s="11"/>
      <c r="Z93" s="11"/>
      <c r="AA93" s="17"/>
    </row>
    <row r="94" spans="1:27" ht="89.25" x14ac:dyDescent="0.2">
      <c r="A94" s="9"/>
      <c r="B94" s="10" t="s">
        <v>58</v>
      </c>
      <c r="C94" s="10" t="s">
        <v>611</v>
      </c>
      <c r="D94" s="11" t="s">
        <v>612</v>
      </c>
      <c r="E94" s="11" t="s">
        <v>87</v>
      </c>
      <c r="F94" s="12" t="s">
        <v>613</v>
      </c>
      <c r="G94" s="11" t="s">
        <v>614</v>
      </c>
      <c r="H94" s="11">
        <v>3</v>
      </c>
      <c r="I94" s="11">
        <v>5</v>
      </c>
      <c r="J94" s="13" t="str">
        <f t="shared" si="15"/>
        <v>Extrema</v>
      </c>
      <c r="K94" s="12" t="s">
        <v>138</v>
      </c>
      <c r="L94" s="12" t="s">
        <v>615</v>
      </c>
      <c r="M94" s="11">
        <v>2</v>
      </c>
      <c r="N94" s="11">
        <v>4</v>
      </c>
      <c r="O94" s="13" t="str">
        <f t="shared" si="16"/>
        <v>Alta</v>
      </c>
      <c r="P94" s="11" t="s">
        <v>53</v>
      </c>
      <c r="Q94" s="14" t="s">
        <v>616</v>
      </c>
      <c r="R94" s="11" t="s">
        <v>617</v>
      </c>
      <c r="S94" s="11" t="s">
        <v>56</v>
      </c>
      <c r="T94" s="11" t="s">
        <v>618</v>
      </c>
      <c r="U94" s="15">
        <v>45292</v>
      </c>
      <c r="V94" s="15">
        <v>45657</v>
      </c>
      <c r="W94" s="11"/>
      <c r="X94" s="16"/>
      <c r="Y94" s="11"/>
      <c r="Z94" s="11"/>
      <c r="AA94" s="17"/>
    </row>
    <row r="95" spans="1:27" ht="63.75" x14ac:dyDescent="0.2">
      <c r="A95" s="9"/>
      <c r="B95" s="10" t="s">
        <v>58</v>
      </c>
      <c r="C95" s="10" t="s">
        <v>611</v>
      </c>
      <c r="D95" s="11" t="s">
        <v>619</v>
      </c>
      <c r="E95" s="11" t="s">
        <v>48</v>
      </c>
      <c r="F95" s="12" t="s">
        <v>620</v>
      </c>
      <c r="G95" s="11" t="s">
        <v>621</v>
      </c>
      <c r="H95" s="11">
        <v>3</v>
      </c>
      <c r="I95" s="11">
        <v>5</v>
      </c>
      <c r="J95" s="13" t="str">
        <f t="shared" si="15"/>
        <v>Extrema</v>
      </c>
      <c r="K95" s="12" t="s">
        <v>70</v>
      </c>
      <c r="L95" s="12" t="s">
        <v>622</v>
      </c>
      <c r="M95" s="11">
        <v>3</v>
      </c>
      <c r="N95" s="11">
        <v>3</v>
      </c>
      <c r="O95" s="13" t="str">
        <f t="shared" si="16"/>
        <v>Alta</v>
      </c>
      <c r="P95" s="11" t="s">
        <v>53</v>
      </c>
      <c r="Q95" s="14" t="s">
        <v>623</v>
      </c>
      <c r="R95" s="11" t="s">
        <v>624</v>
      </c>
      <c r="S95" s="11" t="s">
        <v>56</v>
      </c>
      <c r="T95" s="11" t="s">
        <v>625</v>
      </c>
      <c r="U95" s="15">
        <v>45292</v>
      </c>
      <c r="V95" s="15">
        <v>45657</v>
      </c>
      <c r="W95" s="11"/>
      <c r="X95" s="16"/>
      <c r="Y95" s="11"/>
      <c r="Z95" s="11"/>
      <c r="AA95" s="17"/>
    </row>
    <row r="96" spans="1:27" ht="63.75" x14ac:dyDescent="0.2">
      <c r="A96" s="9"/>
      <c r="B96" s="10" t="s">
        <v>58</v>
      </c>
      <c r="C96" s="10" t="s">
        <v>611</v>
      </c>
      <c r="D96" s="18" t="s">
        <v>626</v>
      </c>
      <c r="E96" s="11" t="s">
        <v>48</v>
      </c>
      <c r="F96" s="12" t="s">
        <v>627</v>
      </c>
      <c r="G96" s="11" t="s">
        <v>628</v>
      </c>
      <c r="H96" s="11">
        <v>3</v>
      </c>
      <c r="I96" s="11">
        <v>3</v>
      </c>
      <c r="J96" s="13" t="str">
        <f t="shared" si="15"/>
        <v>Alta</v>
      </c>
      <c r="K96" s="12" t="s">
        <v>138</v>
      </c>
      <c r="L96" s="12" t="s">
        <v>629</v>
      </c>
      <c r="M96" s="11">
        <v>2</v>
      </c>
      <c r="N96" s="11">
        <v>2</v>
      </c>
      <c r="O96" s="13" t="str">
        <f t="shared" si="16"/>
        <v>Baja</v>
      </c>
      <c r="P96" s="11" t="s">
        <v>53</v>
      </c>
      <c r="Q96" s="14" t="s">
        <v>630</v>
      </c>
      <c r="R96" s="11" t="s">
        <v>631</v>
      </c>
      <c r="S96" s="11" t="s">
        <v>56</v>
      </c>
      <c r="T96" s="11" t="s">
        <v>133</v>
      </c>
      <c r="U96" s="15">
        <v>45292</v>
      </c>
      <c r="V96" s="15">
        <v>45657</v>
      </c>
      <c r="W96" s="11"/>
      <c r="X96" s="16"/>
      <c r="Y96" s="11"/>
      <c r="Z96" s="11"/>
      <c r="AA96" s="17"/>
    </row>
    <row r="97" spans="1:27" ht="51" x14ac:dyDescent="0.2">
      <c r="A97" s="9"/>
      <c r="B97" s="10" t="s">
        <v>58</v>
      </c>
      <c r="C97" s="10" t="s">
        <v>611</v>
      </c>
      <c r="D97" s="11" t="s">
        <v>632</v>
      </c>
      <c r="E97" s="11" t="s">
        <v>48</v>
      </c>
      <c r="F97" s="12" t="s">
        <v>633</v>
      </c>
      <c r="G97" s="11" t="s">
        <v>634</v>
      </c>
      <c r="H97" s="11">
        <v>3</v>
      </c>
      <c r="I97" s="11">
        <v>5</v>
      </c>
      <c r="J97" s="13" t="str">
        <f t="shared" si="15"/>
        <v>Extrema</v>
      </c>
      <c r="K97" s="12" t="s">
        <v>280</v>
      </c>
      <c r="L97" s="12" t="s">
        <v>635</v>
      </c>
      <c r="M97" s="11">
        <v>2</v>
      </c>
      <c r="N97" s="11">
        <v>5</v>
      </c>
      <c r="O97" s="13" t="str">
        <f>IF(E97="8. Corrupción",IF(OR(AND(M97=1,N97=5),AND(M97=2,N97=5),AND(M97=3,N97=4),(M97+N97&gt;=8)),"Extrema",IF(OR(AND(M97=1,N97=4),AND(M97=2,N97=4),AND(M97=4,N97=3),AND(M97=3,N97=3)),"Alta",IF(OR(AND(M97=1,N97=3),AND(M97=2,N97=3)),"Moderada","No aplica para Corrupción"))),IF(M97+N97=0,"",IF(OR(AND(M97=3,N97=4),(AND(M97=2,N97=5)),(AND(M97=1,N97=5))),"Extrema",IF(OR(AND(M97=3,N97=1),(AND(M97=2,N97=2))),"Baja",IF(OR(AND(M97=4,N97=1),AND(M97=3,N97=2),AND(M97=2,N97=3),AND(M97=1,N97=3)),"Moderada",IF(M97+N97&gt;=8,"Extrema",IF(M97+N97&lt;4,"Baja",IF(M97+N97&gt;=6,"Alta","Alta"))))))))</f>
        <v>Extrema</v>
      </c>
      <c r="P97" s="11" t="s">
        <v>53</v>
      </c>
      <c r="Q97" s="14" t="s">
        <v>636</v>
      </c>
      <c r="R97" s="18" t="s">
        <v>637</v>
      </c>
      <c r="S97" s="11" t="s">
        <v>56</v>
      </c>
      <c r="T97" s="11" t="s">
        <v>638</v>
      </c>
      <c r="U97" s="15">
        <v>45292</v>
      </c>
      <c r="V97" s="15">
        <v>45657</v>
      </c>
      <c r="W97" s="11"/>
      <c r="X97" s="16"/>
      <c r="Y97" s="11"/>
      <c r="Z97" s="11"/>
      <c r="AA97" s="17"/>
    </row>
    <row r="98" spans="1:27" ht="76.5" x14ac:dyDescent="0.2">
      <c r="A98" s="9"/>
      <c r="B98" s="10" t="s">
        <v>58</v>
      </c>
      <c r="C98" s="10" t="s">
        <v>611</v>
      </c>
      <c r="D98" s="11" t="s">
        <v>639</v>
      </c>
      <c r="E98" s="11" t="s">
        <v>48</v>
      </c>
      <c r="F98" s="12" t="s">
        <v>640</v>
      </c>
      <c r="G98" s="11" t="s">
        <v>641</v>
      </c>
      <c r="H98" s="11">
        <v>3</v>
      </c>
      <c r="I98" s="11">
        <v>3</v>
      </c>
      <c r="J98" s="13" t="str">
        <f t="shared" si="15"/>
        <v>Alta</v>
      </c>
      <c r="K98" s="12" t="s">
        <v>147</v>
      </c>
      <c r="L98" s="12" t="s">
        <v>642</v>
      </c>
      <c r="M98" s="11">
        <v>3</v>
      </c>
      <c r="N98" s="11">
        <v>2</v>
      </c>
      <c r="O98" s="13" t="str">
        <f t="shared" si="16"/>
        <v>Moderada</v>
      </c>
      <c r="P98" s="11" t="s">
        <v>53</v>
      </c>
      <c r="Q98" s="14" t="s">
        <v>643</v>
      </c>
      <c r="R98" s="11" t="s">
        <v>644</v>
      </c>
      <c r="S98" s="11" t="s">
        <v>56</v>
      </c>
      <c r="T98" s="11" t="s">
        <v>638</v>
      </c>
      <c r="U98" s="15">
        <v>45292</v>
      </c>
      <c r="V98" s="15">
        <v>45657</v>
      </c>
      <c r="W98" s="11"/>
      <c r="X98" s="16"/>
      <c r="Y98" s="11"/>
      <c r="Z98" s="11"/>
      <c r="AA98" s="17"/>
    </row>
    <row r="99" spans="1:27" ht="63.75" x14ac:dyDescent="0.2">
      <c r="A99" s="9"/>
      <c r="B99" s="10" t="s">
        <v>58</v>
      </c>
      <c r="C99" s="10" t="s">
        <v>611</v>
      </c>
      <c r="D99" s="11" t="s">
        <v>645</v>
      </c>
      <c r="E99" s="11" t="s">
        <v>48</v>
      </c>
      <c r="F99" s="12" t="s">
        <v>646</v>
      </c>
      <c r="G99" s="11" t="s">
        <v>647</v>
      </c>
      <c r="H99" s="11">
        <v>4</v>
      </c>
      <c r="I99" s="11">
        <v>3</v>
      </c>
      <c r="J99" s="13" t="str">
        <f t="shared" si="15"/>
        <v>Alta</v>
      </c>
      <c r="K99" s="12" t="s">
        <v>70</v>
      </c>
      <c r="L99" s="12" t="s">
        <v>648</v>
      </c>
      <c r="M99" s="11">
        <v>4</v>
      </c>
      <c r="N99" s="11">
        <v>3</v>
      </c>
      <c r="O99" s="13" t="str">
        <f t="shared" si="16"/>
        <v>Alta</v>
      </c>
      <c r="P99" s="11" t="s">
        <v>649</v>
      </c>
      <c r="Q99" s="14" t="s">
        <v>650</v>
      </c>
      <c r="R99" s="11" t="s">
        <v>651</v>
      </c>
      <c r="S99" s="11" t="s">
        <v>56</v>
      </c>
      <c r="T99" s="11" t="s">
        <v>652</v>
      </c>
      <c r="U99" s="15">
        <v>45292</v>
      </c>
      <c r="V99" s="15">
        <v>45657</v>
      </c>
      <c r="W99" s="11"/>
      <c r="X99" s="16"/>
      <c r="Y99" s="11"/>
      <c r="Z99" s="11"/>
      <c r="AA99" s="17"/>
    </row>
    <row r="100" spans="1:27" ht="51" x14ac:dyDescent="0.2">
      <c r="A100" s="9"/>
      <c r="B100" s="10" t="s">
        <v>58</v>
      </c>
      <c r="C100" s="10" t="s">
        <v>611</v>
      </c>
      <c r="D100" s="11" t="s">
        <v>653</v>
      </c>
      <c r="E100" s="11" t="s">
        <v>48</v>
      </c>
      <c r="F100" s="12" t="s">
        <v>654</v>
      </c>
      <c r="G100" s="11" t="s">
        <v>655</v>
      </c>
      <c r="H100" s="11">
        <v>4</v>
      </c>
      <c r="I100" s="11">
        <v>3</v>
      </c>
      <c r="J100" s="13" t="str">
        <f t="shared" si="15"/>
        <v>Alta</v>
      </c>
      <c r="K100" s="12" t="s">
        <v>70</v>
      </c>
      <c r="L100" s="12" t="s">
        <v>656</v>
      </c>
      <c r="M100" s="11">
        <v>4</v>
      </c>
      <c r="N100" s="11">
        <v>3</v>
      </c>
      <c r="O100" s="13" t="str">
        <f t="shared" si="16"/>
        <v>Alta</v>
      </c>
      <c r="P100" s="11" t="s">
        <v>649</v>
      </c>
      <c r="Q100" s="14" t="s">
        <v>657</v>
      </c>
      <c r="R100" s="11" t="s">
        <v>658</v>
      </c>
      <c r="S100" s="11" t="s">
        <v>56</v>
      </c>
      <c r="T100" s="11" t="s">
        <v>659</v>
      </c>
      <c r="U100" s="15">
        <v>45292</v>
      </c>
      <c r="V100" s="15">
        <v>45657</v>
      </c>
      <c r="W100" s="11"/>
      <c r="X100" s="16"/>
      <c r="Y100" s="11"/>
      <c r="Z100" s="11"/>
      <c r="AA100" s="17"/>
    </row>
    <row r="101" spans="1:27" ht="63.75" x14ac:dyDescent="0.2">
      <c r="A101" s="9"/>
      <c r="B101" s="10" t="s">
        <v>84</v>
      </c>
      <c r="C101" s="10" t="s">
        <v>574</v>
      </c>
      <c r="D101" s="11" t="s">
        <v>660</v>
      </c>
      <c r="E101" s="11" t="s">
        <v>87</v>
      </c>
      <c r="F101" s="12" t="s">
        <v>661</v>
      </c>
      <c r="G101" s="11" t="s">
        <v>662</v>
      </c>
      <c r="H101" s="11">
        <v>1</v>
      </c>
      <c r="I101" s="11">
        <v>3</v>
      </c>
      <c r="J101" s="13" t="str">
        <f t="shared" si="15"/>
        <v>Moderada</v>
      </c>
      <c r="K101" s="12" t="s">
        <v>578</v>
      </c>
      <c r="L101" s="12" t="s">
        <v>663</v>
      </c>
      <c r="M101" s="11">
        <v>1</v>
      </c>
      <c r="N101" s="11">
        <v>2</v>
      </c>
      <c r="O101" s="13" t="str">
        <f t="shared" si="16"/>
        <v>Baja</v>
      </c>
      <c r="P101" s="11" t="s">
        <v>53</v>
      </c>
      <c r="Q101" s="14" t="s">
        <v>664</v>
      </c>
      <c r="R101" s="11" t="s">
        <v>665</v>
      </c>
      <c r="S101" s="11" t="s">
        <v>93</v>
      </c>
      <c r="T101" s="11" t="s">
        <v>666</v>
      </c>
      <c r="U101" s="15">
        <v>45292</v>
      </c>
      <c r="V101" s="15">
        <v>45657</v>
      </c>
      <c r="W101" s="11"/>
      <c r="X101" s="16"/>
      <c r="Y101" s="11"/>
      <c r="Z101" s="11"/>
      <c r="AA101" s="17"/>
    </row>
    <row r="102" spans="1:27" ht="63.75" x14ac:dyDescent="0.2">
      <c r="A102" s="9"/>
      <c r="B102" s="10" t="s">
        <v>84</v>
      </c>
      <c r="C102" s="10" t="s">
        <v>574</v>
      </c>
      <c r="D102" s="11" t="s">
        <v>667</v>
      </c>
      <c r="E102" s="11" t="s">
        <v>87</v>
      </c>
      <c r="F102" s="12" t="s">
        <v>668</v>
      </c>
      <c r="G102" s="11" t="s">
        <v>669</v>
      </c>
      <c r="H102" s="11">
        <v>4</v>
      </c>
      <c r="I102" s="11">
        <v>3</v>
      </c>
      <c r="J102" s="13" t="str">
        <f t="shared" si="15"/>
        <v>Alta</v>
      </c>
      <c r="K102" s="12" t="s">
        <v>51</v>
      </c>
      <c r="L102" s="12" t="s">
        <v>670</v>
      </c>
      <c r="M102" s="11">
        <v>3</v>
      </c>
      <c r="N102" s="11">
        <v>2</v>
      </c>
      <c r="O102" s="13" t="str">
        <f t="shared" si="16"/>
        <v>Moderada</v>
      </c>
      <c r="P102" s="11" t="s">
        <v>53</v>
      </c>
      <c r="Q102" s="14" t="s">
        <v>671</v>
      </c>
      <c r="R102" s="11" t="s">
        <v>672</v>
      </c>
      <c r="S102" s="11" t="s">
        <v>93</v>
      </c>
      <c r="T102" s="11" t="s">
        <v>673</v>
      </c>
      <c r="U102" s="15">
        <v>45292</v>
      </c>
      <c r="V102" s="15">
        <v>45657</v>
      </c>
      <c r="W102" s="11"/>
      <c r="X102" s="16"/>
      <c r="Y102" s="11"/>
      <c r="Z102" s="11"/>
      <c r="AA102" s="17"/>
    </row>
    <row r="103" spans="1:27" ht="63.75" x14ac:dyDescent="0.2">
      <c r="A103" s="9"/>
      <c r="B103" s="10" t="s">
        <v>84</v>
      </c>
      <c r="C103" s="10" t="s">
        <v>674</v>
      </c>
      <c r="D103" s="18" t="s">
        <v>675</v>
      </c>
      <c r="E103" s="11" t="s">
        <v>87</v>
      </c>
      <c r="F103" s="12" t="s">
        <v>676</v>
      </c>
      <c r="G103" s="11" t="s">
        <v>677</v>
      </c>
      <c r="H103" s="11">
        <v>3</v>
      </c>
      <c r="I103" s="11">
        <v>4</v>
      </c>
      <c r="J103" s="13" t="str">
        <f t="shared" si="15"/>
        <v>Extrema</v>
      </c>
      <c r="K103" s="12" t="s">
        <v>147</v>
      </c>
      <c r="L103" s="12" t="s">
        <v>678</v>
      </c>
      <c r="M103" s="11">
        <v>2</v>
      </c>
      <c r="N103" s="11">
        <v>3</v>
      </c>
      <c r="O103" s="13" t="str">
        <f t="shared" si="16"/>
        <v>Moderada</v>
      </c>
      <c r="P103" s="11" t="s">
        <v>53</v>
      </c>
      <c r="Q103" s="14" t="s">
        <v>679</v>
      </c>
      <c r="R103" s="11" t="s">
        <v>680</v>
      </c>
      <c r="S103" s="11" t="s">
        <v>93</v>
      </c>
      <c r="T103" s="11" t="s">
        <v>681</v>
      </c>
      <c r="U103" s="15">
        <v>45292</v>
      </c>
      <c r="V103" s="15">
        <v>45657</v>
      </c>
      <c r="W103" s="11"/>
      <c r="X103" s="16"/>
      <c r="Y103" s="11"/>
      <c r="Z103" s="11"/>
      <c r="AA103" s="17"/>
    </row>
    <row r="104" spans="1:27" ht="76.5" x14ac:dyDescent="0.2">
      <c r="A104" s="9"/>
      <c r="B104" s="10" t="s">
        <v>84</v>
      </c>
      <c r="C104" s="10" t="s">
        <v>674</v>
      </c>
      <c r="D104" s="11" t="s">
        <v>682</v>
      </c>
      <c r="E104" s="11" t="s">
        <v>87</v>
      </c>
      <c r="F104" s="12" t="s">
        <v>683</v>
      </c>
      <c r="G104" s="11" t="s">
        <v>684</v>
      </c>
      <c r="H104" s="11">
        <v>2</v>
      </c>
      <c r="I104" s="11">
        <v>4</v>
      </c>
      <c r="J104" s="13" t="str">
        <f t="shared" si="15"/>
        <v>Alta</v>
      </c>
      <c r="K104" s="12" t="s">
        <v>51</v>
      </c>
      <c r="L104" s="12" t="s">
        <v>685</v>
      </c>
      <c r="M104" s="11">
        <v>2</v>
      </c>
      <c r="N104" s="11">
        <v>3</v>
      </c>
      <c r="O104" s="13" t="str">
        <f>IF(E104="8. Corrupción",IF(OR(AND(M104=1,N104=5),AND(M104=2,N104=5),AND(M104=3,N104=4),(M104+N104&gt;=8)),"Extrema",IF(OR(AND(M104=1,N104=4),AND(M104=2,N104=4),AND(M104=4,N104=3),AND(M104=3,N104=3)),"Alta",IF(OR(AND(M104=1,N104=3),AND(M104=2,N104=3)),"Moderada","No aplica para Corrupción"))),IF(M104+N104=0,"",IF(OR(AND(M104=3,N104=4),(AND(M104=2,N104=5)),(AND(M104=1,N104=5))),"Extrema",IF(OR(AND(M104=3,N104=1),(AND(M104=2,N104=2))),"Baja",IF(OR(AND(M104=4,N104=1),AND(M104=3,N104=2),AND(M104=2,N104=3),AND(M104=1,N104=3)),"Moderada",IF(M104+N104&gt;=8,"Extrema",IF(M104+N104&lt;4,"Baja",IF(M104+N104&gt;=6,"Alta","Alta"))))))))</f>
        <v>Moderada</v>
      </c>
      <c r="P104" s="11" t="s">
        <v>53</v>
      </c>
      <c r="Q104" s="14" t="s">
        <v>686</v>
      </c>
      <c r="R104" s="11" t="s">
        <v>687</v>
      </c>
      <c r="S104" s="11" t="s">
        <v>93</v>
      </c>
      <c r="T104" s="11" t="s">
        <v>688</v>
      </c>
      <c r="U104" s="15">
        <v>45292</v>
      </c>
      <c r="V104" s="15">
        <v>45657</v>
      </c>
      <c r="W104" s="11"/>
      <c r="X104" s="16"/>
      <c r="Y104" s="11"/>
      <c r="Z104" s="11"/>
      <c r="AA104" s="17"/>
    </row>
    <row r="105" spans="1:27" ht="89.25" x14ac:dyDescent="0.2">
      <c r="A105" s="9" t="s">
        <v>118</v>
      </c>
      <c r="B105" s="10"/>
      <c r="C105" s="10" t="s">
        <v>674</v>
      </c>
      <c r="D105" s="11" t="s">
        <v>689</v>
      </c>
      <c r="E105" s="11" t="s">
        <v>87</v>
      </c>
      <c r="F105" s="12" t="s">
        <v>120</v>
      </c>
      <c r="G105" s="11" t="s">
        <v>293</v>
      </c>
      <c r="H105" s="11">
        <v>4</v>
      </c>
      <c r="I105" s="11">
        <v>4</v>
      </c>
      <c r="J105" s="13" t="str">
        <f t="shared" si="15"/>
        <v>Extrema</v>
      </c>
      <c r="K105" s="12" t="s">
        <v>51</v>
      </c>
      <c r="L105" s="12" t="s">
        <v>690</v>
      </c>
      <c r="M105" s="11">
        <v>2</v>
      </c>
      <c r="N105" s="11">
        <v>2</v>
      </c>
      <c r="O105" s="13" t="str">
        <f t="shared" si="16"/>
        <v>Baja</v>
      </c>
      <c r="P105" s="11" t="s">
        <v>53</v>
      </c>
      <c r="Q105" s="14" t="s">
        <v>691</v>
      </c>
      <c r="R105" s="11" t="s">
        <v>692</v>
      </c>
      <c r="S105" s="11" t="s">
        <v>93</v>
      </c>
      <c r="T105" s="11" t="s">
        <v>693</v>
      </c>
      <c r="U105" s="15">
        <v>45292</v>
      </c>
      <c r="V105" s="15">
        <v>45657</v>
      </c>
      <c r="W105" s="11"/>
      <c r="X105" s="16"/>
      <c r="Y105" s="11"/>
      <c r="Z105" s="11"/>
      <c r="AA105" s="17"/>
    </row>
  </sheetData>
  <protectedRanges>
    <protectedRange sqref="P13" name="Rango1"/>
    <protectedRange sqref="P14:P22" name="Rango1_9"/>
    <protectedRange sqref="P23:P25" name="Rango1_9_1"/>
    <protectedRange sqref="P27:P28" name="Rango1_9_2"/>
    <protectedRange sqref="P26" name="Rango1_9_2_1"/>
    <protectedRange sqref="P29" name="Rango1_9_3"/>
    <protectedRange sqref="P35:P39" name="Rango1_9_4"/>
    <protectedRange sqref="P40:P43" name="Rango1_9_5"/>
    <protectedRange sqref="P44" name="Rango1_9_1_1"/>
    <protectedRange sqref="P45:P46" name="Rango1_9_6"/>
    <protectedRange sqref="P47:P48" name="Rango1_9_8"/>
    <protectedRange sqref="P49:P50" name="Rango1_9_9"/>
    <protectedRange sqref="P51:P52" name="Rango1_9_10"/>
    <protectedRange sqref="P53:P54" name="Rango1_9_11"/>
    <protectedRange sqref="P55:P56" name="Rango1_9_12"/>
    <protectedRange sqref="P57:P61" name="Rango1_9_13"/>
    <protectedRange sqref="P62:P67" name="Rango1_9_14"/>
    <protectedRange sqref="P68:P71" name="Rango1_9_15"/>
    <protectedRange sqref="P72:P75" name="Rango1_9_16"/>
    <protectedRange sqref="P76" name="Rango1_9_1_2"/>
    <protectedRange sqref="P77:P79 P83:P85" name="Rango1_9_2_2"/>
    <protectedRange sqref="P80:P82" name="Rango1_9_3_1"/>
    <protectedRange sqref="P86:P88" name="Rango1_9_17"/>
    <protectedRange sqref="P89:P93" name="Rango1_9_18"/>
    <protectedRange sqref="P94:P100" name="Rango1_9_19"/>
    <protectedRange sqref="P101:P105" name="Rango1_9_20"/>
  </protectedRanges>
  <mergeCells count="41">
    <mergeCell ref="A5:AA5"/>
    <mergeCell ref="A2:B4"/>
    <mergeCell ref="C2:X4"/>
    <mergeCell ref="Y2:AA2"/>
    <mergeCell ref="Y3:AA3"/>
    <mergeCell ref="Y4:AA4"/>
    <mergeCell ref="A7:A13"/>
    <mergeCell ref="B7:B13"/>
    <mergeCell ref="C7:C13"/>
    <mergeCell ref="D7:D13"/>
    <mergeCell ref="E7:E13"/>
    <mergeCell ref="A6:B6"/>
    <mergeCell ref="C6:G6"/>
    <mergeCell ref="H6:V6"/>
    <mergeCell ref="W6:X6"/>
    <mergeCell ref="Y6:AA6"/>
    <mergeCell ref="F7:F13"/>
    <mergeCell ref="G7:G13"/>
    <mergeCell ref="H7:J7"/>
    <mergeCell ref="K7:N7"/>
    <mergeCell ref="P7:V7"/>
    <mergeCell ref="R8:R13"/>
    <mergeCell ref="S8:S13"/>
    <mergeCell ref="T8:T13"/>
    <mergeCell ref="U8:V11"/>
    <mergeCell ref="X7:X13"/>
    <mergeCell ref="Y7:Y13"/>
    <mergeCell ref="Z7:Z13"/>
    <mergeCell ref="AA7:AA13"/>
    <mergeCell ref="H8:J8"/>
    <mergeCell ref="K8:L9"/>
    <mergeCell ref="M8:M13"/>
    <mergeCell ref="N8:N13"/>
    <mergeCell ref="P8:P13"/>
    <mergeCell ref="Q8:Q13"/>
    <mergeCell ref="W7:W13"/>
    <mergeCell ref="H9:H13"/>
    <mergeCell ref="I9:I13"/>
    <mergeCell ref="K10:L12"/>
    <mergeCell ref="U12:U13"/>
    <mergeCell ref="V12:V13"/>
  </mergeCells>
  <conditionalFormatting sqref="J14:J29 O14:O29">
    <cfRule type="cellIs" dxfId="97" priority="21" operator="equal">
      <formula>"Extrema"</formula>
    </cfRule>
    <cfRule type="cellIs" dxfId="96" priority="22" operator="equal">
      <formula>"Alta"</formula>
    </cfRule>
    <cfRule type="cellIs" dxfId="95" priority="23" operator="equal">
      <formula>"Moderada"</formula>
    </cfRule>
    <cfRule type="cellIs" dxfId="94" priority="24" operator="equal">
      <formula>"Baja"</formula>
    </cfRule>
  </conditionalFormatting>
  <conditionalFormatting sqref="J30 O30">
    <cfRule type="cellIs" dxfId="93" priority="17" operator="equal">
      <formula>"Extrema"</formula>
    </cfRule>
    <cfRule type="cellIs" dxfId="92" priority="18" operator="equal">
      <formula>"Alta"</formula>
    </cfRule>
    <cfRule type="cellIs" dxfId="91" priority="19" operator="equal">
      <formula>"Moderada"</formula>
    </cfRule>
    <cfRule type="cellIs" dxfId="90" priority="20" operator="equal">
      <formula>"Baja"</formula>
    </cfRule>
  </conditionalFormatting>
  <conditionalFormatting sqref="J35:J74">
    <cfRule type="cellIs" dxfId="89" priority="9" operator="equal">
      <formula>"Extrema"</formula>
    </cfRule>
    <cfRule type="cellIs" dxfId="88" priority="10" operator="equal">
      <formula>"Alta"</formula>
    </cfRule>
    <cfRule type="cellIs" dxfId="87" priority="11" operator="equal">
      <formula>"Moderada"</formula>
    </cfRule>
    <cfRule type="cellIs" dxfId="86" priority="12" operator="equal">
      <formula>"Baja"</formula>
    </cfRule>
  </conditionalFormatting>
  <conditionalFormatting sqref="J76:J105 O85:O105">
    <cfRule type="cellIs" dxfId="85" priority="1" operator="equal">
      <formula>"Extrema"</formula>
    </cfRule>
    <cfRule type="cellIs" dxfId="84" priority="2" operator="equal">
      <formula>"Alta"</formula>
    </cfRule>
    <cfRule type="cellIs" dxfId="83" priority="3" operator="equal">
      <formula>"Moderada"</formula>
    </cfRule>
    <cfRule type="cellIs" dxfId="82" priority="4" operator="equal">
      <formula>"Baja"</formula>
    </cfRule>
  </conditionalFormatting>
  <conditionalFormatting sqref="O35:O73">
    <cfRule type="cellIs" dxfId="81" priority="13" operator="equal">
      <formula>"Extrema"</formula>
    </cfRule>
    <cfRule type="cellIs" dxfId="80" priority="14" operator="equal">
      <formula>"Alta"</formula>
    </cfRule>
    <cfRule type="cellIs" dxfId="79" priority="15" operator="equal">
      <formula>"Moderada"</formula>
    </cfRule>
    <cfRule type="cellIs" dxfId="78" priority="16" operator="equal">
      <formula>"Baja"</formula>
    </cfRule>
  </conditionalFormatting>
  <conditionalFormatting sqref="O75:O82">
    <cfRule type="cellIs" dxfId="77" priority="5" operator="equal">
      <formula>"Extrema"</formula>
    </cfRule>
    <cfRule type="cellIs" dxfId="76" priority="6" operator="equal">
      <formula>"Alta"</formula>
    </cfRule>
    <cfRule type="cellIs" dxfId="75" priority="7" operator="equal">
      <formula>"Moderada"</formula>
    </cfRule>
    <cfRule type="cellIs" dxfId="74" priority="8" operator="equal">
      <formula>"Baja"</formula>
    </cfRule>
  </conditionalFormatting>
  <hyperlinks>
    <hyperlink ref="K10:L12" location="'Anexo 1.2'!A1" display="Hacer Click aquí para valorar controles" xr:uid="{0352C2E1-CDE5-4A5E-BBDB-24F200F30F46}"/>
    <hyperlink ref="H9:H13" location="'Tabla No 3.'!A1" display="Probabilidad" xr:uid="{85076DF8-4615-49FE-83ED-5BC3AECF3E6B}"/>
    <hyperlink ref="I9:I13" location="'Tabla No 4.'!A1" display="Impacto" xr:uid="{4A55D934-DAD4-456D-B4FA-E6F8220896B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macro="[0]!AgregarCausa">
                <anchor moveWithCells="1" sizeWithCells="1">
                  <from>
                    <xdr:col>5</xdr:col>
                    <xdr:colOff>285750</xdr:colOff>
                    <xdr:row>11</xdr:row>
                    <xdr:rowOff>123825</xdr:rowOff>
                  </from>
                  <to>
                    <xdr:col>5</xdr:col>
                    <xdr:colOff>1552575</xdr:colOff>
                    <xdr:row>12</xdr:row>
                    <xdr:rowOff>85725</xdr:rowOff>
                  </to>
                </anchor>
              </controlPr>
            </control>
          </mc:Choice>
        </mc:AlternateContent>
        <mc:AlternateContent xmlns:mc="http://schemas.openxmlformats.org/markup-compatibility/2006">
          <mc:Choice Requires="x14">
            <control shapeId="1026" r:id="rId4" name="Button 2">
              <controlPr defaultSize="0" print="0" autoFill="0" autoPict="0" macro="[0]!EliminarCausa">
                <anchor moveWithCells="1" sizeWithCells="1">
                  <from>
                    <xdr:col>5</xdr:col>
                    <xdr:colOff>285750</xdr:colOff>
                    <xdr:row>12</xdr:row>
                    <xdr:rowOff>142875</xdr:rowOff>
                  </from>
                  <to>
                    <xdr:col>5</xdr:col>
                    <xdr:colOff>1533525</xdr:colOff>
                    <xdr:row>12</xdr:row>
                    <xdr:rowOff>361950</xdr:rowOff>
                  </to>
                </anchor>
              </controlPr>
            </control>
          </mc:Choice>
        </mc:AlternateContent>
        <mc:AlternateContent xmlns:mc="http://schemas.openxmlformats.org/markup-compatibility/2006">
          <mc:Choice Requires="x14">
            <control shapeId="1027" r:id="rId5" name="Button 3">
              <controlPr defaultSize="0" print="0" autoFill="0" autoPict="0" macro="[1]!AgregarCausa">
                <anchor moveWithCells="1" sizeWithCells="1">
                  <from>
                    <xdr:col>5</xdr:col>
                    <xdr:colOff>285750</xdr:colOff>
                    <xdr:row>48</xdr:row>
                    <xdr:rowOff>123825</xdr:rowOff>
                  </from>
                  <to>
                    <xdr:col>5</xdr:col>
                    <xdr:colOff>1552575</xdr:colOff>
                    <xdr:row>49</xdr:row>
                    <xdr:rowOff>85725</xdr:rowOff>
                  </to>
                </anchor>
              </controlPr>
            </control>
          </mc:Choice>
        </mc:AlternateContent>
        <mc:AlternateContent xmlns:mc="http://schemas.openxmlformats.org/markup-compatibility/2006">
          <mc:Choice Requires="x14">
            <control shapeId="1028" r:id="rId6" name="Button 4">
              <controlPr defaultSize="0" print="0" autoFill="0" autoPict="0" macro="[2]!EliminarCausa">
                <anchor moveWithCells="1" sizeWithCells="1">
                  <from>
                    <xdr:col>5</xdr:col>
                    <xdr:colOff>285750</xdr:colOff>
                    <xdr:row>53</xdr:row>
                    <xdr:rowOff>142875</xdr:rowOff>
                  </from>
                  <to>
                    <xdr:col>5</xdr:col>
                    <xdr:colOff>1533525</xdr:colOff>
                    <xdr:row>53</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1FFD-25E5-47E6-A6BD-EEA1C56B667F}">
  <dimension ref="A1:AA47"/>
  <sheetViews>
    <sheetView topLeftCell="P3" workbookViewId="0">
      <selection activeCell="U14" sqref="U14:V47"/>
    </sheetView>
  </sheetViews>
  <sheetFormatPr baseColWidth="10" defaultRowHeight="12.75" x14ac:dyDescent="0.2"/>
  <cols>
    <col min="1" max="1" width="16" style="1" customWidth="1"/>
    <col min="2" max="2" width="15.85546875" style="1" customWidth="1"/>
    <col min="3" max="3" width="19.5703125" style="1" customWidth="1"/>
    <col min="4" max="4" width="30.5703125" style="1" customWidth="1"/>
    <col min="5" max="5" width="17.28515625" style="1" customWidth="1"/>
    <col min="6" max="6" width="28" style="1" customWidth="1"/>
    <col min="7" max="7" width="23.140625" style="1" customWidth="1"/>
    <col min="8" max="8" width="6.85546875" style="1" customWidth="1"/>
    <col min="9" max="9" width="6" style="1" customWidth="1"/>
    <col min="10" max="10" width="19.42578125" style="1" customWidth="1"/>
    <col min="11" max="11" width="18.7109375" style="1" customWidth="1"/>
    <col min="12" max="12" width="24.28515625" style="1" customWidth="1"/>
    <col min="13" max="13" width="7.140625" style="1" customWidth="1"/>
    <col min="14" max="14" width="6.7109375" style="1" customWidth="1"/>
    <col min="15" max="15" width="17.42578125" style="1" customWidth="1"/>
    <col min="16" max="16" width="16.140625" style="1" customWidth="1"/>
    <col min="17" max="17" width="29.5703125" style="1" customWidth="1"/>
    <col min="18" max="18" width="23.7109375" style="1" customWidth="1"/>
    <col min="19" max="19" width="18.28515625" style="1" customWidth="1"/>
    <col min="20" max="20" width="16.42578125" style="1" customWidth="1"/>
    <col min="21" max="21" width="12.7109375" style="1" customWidth="1"/>
    <col min="22" max="22" width="11.7109375" style="1" bestFit="1" customWidth="1"/>
    <col min="23" max="23" width="15.28515625" style="1" customWidth="1"/>
    <col min="24" max="24" width="13.7109375" style="1" customWidth="1"/>
    <col min="25" max="25" width="16.140625" style="1" customWidth="1"/>
    <col min="26" max="26" width="18.5703125" style="1" customWidth="1"/>
    <col min="27" max="27" width="19.42578125" style="1" customWidth="1"/>
    <col min="28" max="255" width="11.42578125" style="1"/>
    <col min="256" max="256" width="15.7109375" style="1" customWidth="1"/>
    <col min="257" max="257" width="10.28515625" style="1" customWidth="1"/>
    <col min="258" max="258" width="16.42578125" style="1" customWidth="1"/>
    <col min="259" max="259" width="18.140625" style="1" customWidth="1"/>
    <col min="260" max="260" width="26.7109375" style="1" customWidth="1"/>
    <col min="261" max="262" width="11.42578125" style="1"/>
    <col min="263" max="263" width="14.28515625" style="1" customWidth="1"/>
    <col min="264" max="264" width="25" style="1" customWidth="1"/>
    <col min="265" max="266" width="11.42578125" style="1"/>
    <col min="267" max="267" width="19.7109375" style="1" customWidth="1"/>
    <col min="268" max="268" width="11.42578125" style="1"/>
    <col min="269" max="269" width="14.7109375" style="1" customWidth="1"/>
    <col min="270" max="276" width="11.42578125" style="1"/>
    <col min="277" max="277" width="33.5703125" style="1" customWidth="1"/>
    <col min="278" max="511" width="11.42578125" style="1"/>
    <col min="512" max="512" width="15.7109375" style="1" customWidth="1"/>
    <col min="513" max="513" width="10.28515625" style="1" customWidth="1"/>
    <col min="514" max="514" width="16.42578125" style="1" customWidth="1"/>
    <col min="515" max="515" width="18.140625" style="1" customWidth="1"/>
    <col min="516" max="516" width="26.7109375" style="1" customWidth="1"/>
    <col min="517" max="518" width="11.42578125" style="1"/>
    <col min="519" max="519" width="14.28515625" style="1" customWidth="1"/>
    <col min="520" max="520" width="25" style="1" customWidth="1"/>
    <col min="521" max="522" width="11.42578125" style="1"/>
    <col min="523" max="523" width="19.7109375" style="1" customWidth="1"/>
    <col min="524" max="524" width="11.42578125" style="1"/>
    <col min="525" max="525" width="14.7109375" style="1" customWidth="1"/>
    <col min="526" max="532" width="11.42578125" style="1"/>
    <col min="533" max="533" width="33.5703125" style="1" customWidth="1"/>
    <col min="534" max="767" width="11.42578125" style="1"/>
    <col min="768" max="768" width="15.7109375" style="1" customWidth="1"/>
    <col min="769" max="769" width="10.28515625" style="1" customWidth="1"/>
    <col min="770" max="770" width="16.42578125" style="1" customWidth="1"/>
    <col min="771" max="771" width="18.140625" style="1" customWidth="1"/>
    <col min="772" max="772" width="26.7109375" style="1" customWidth="1"/>
    <col min="773" max="774" width="11.42578125" style="1"/>
    <col min="775" max="775" width="14.28515625" style="1" customWidth="1"/>
    <col min="776" max="776" width="25" style="1" customWidth="1"/>
    <col min="777" max="778" width="11.42578125" style="1"/>
    <col min="779" max="779" width="19.7109375" style="1" customWidth="1"/>
    <col min="780" max="780" width="11.42578125" style="1"/>
    <col min="781" max="781" width="14.7109375" style="1" customWidth="1"/>
    <col min="782" max="788" width="11.42578125" style="1"/>
    <col min="789" max="789" width="33.5703125" style="1" customWidth="1"/>
    <col min="790" max="1023" width="11.42578125" style="1"/>
    <col min="1024" max="1024" width="15.7109375" style="1" customWidth="1"/>
    <col min="1025" max="1025" width="10.28515625" style="1" customWidth="1"/>
    <col min="1026" max="1026" width="16.42578125" style="1" customWidth="1"/>
    <col min="1027" max="1027" width="18.140625" style="1" customWidth="1"/>
    <col min="1028" max="1028" width="26.7109375" style="1" customWidth="1"/>
    <col min="1029" max="1030" width="11.42578125" style="1"/>
    <col min="1031" max="1031" width="14.28515625" style="1" customWidth="1"/>
    <col min="1032" max="1032" width="25" style="1" customWidth="1"/>
    <col min="1033" max="1034" width="11.42578125" style="1"/>
    <col min="1035" max="1035" width="19.7109375" style="1" customWidth="1"/>
    <col min="1036" max="1036" width="11.42578125" style="1"/>
    <col min="1037" max="1037" width="14.7109375" style="1" customWidth="1"/>
    <col min="1038" max="1044" width="11.42578125" style="1"/>
    <col min="1045" max="1045" width="33.5703125" style="1" customWidth="1"/>
    <col min="1046" max="1279" width="11.42578125" style="1"/>
    <col min="1280" max="1280" width="15.7109375" style="1" customWidth="1"/>
    <col min="1281" max="1281" width="10.28515625" style="1" customWidth="1"/>
    <col min="1282" max="1282" width="16.42578125" style="1" customWidth="1"/>
    <col min="1283" max="1283" width="18.140625" style="1" customWidth="1"/>
    <col min="1284" max="1284" width="26.7109375" style="1" customWidth="1"/>
    <col min="1285" max="1286" width="11.42578125" style="1"/>
    <col min="1287" max="1287" width="14.28515625" style="1" customWidth="1"/>
    <col min="1288" max="1288" width="25" style="1" customWidth="1"/>
    <col min="1289" max="1290" width="11.42578125" style="1"/>
    <col min="1291" max="1291" width="19.7109375" style="1" customWidth="1"/>
    <col min="1292" max="1292" width="11.42578125" style="1"/>
    <col min="1293" max="1293" width="14.7109375" style="1" customWidth="1"/>
    <col min="1294" max="1300" width="11.42578125" style="1"/>
    <col min="1301" max="1301" width="33.5703125" style="1" customWidth="1"/>
    <col min="1302" max="1535" width="11.42578125" style="1"/>
    <col min="1536" max="1536" width="15.7109375" style="1" customWidth="1"/>
    <col min="1537" max="1537" width="10.28515625" style="1" customWidth="1"/>
    <col min="1538" max="1538" width="16.42578125" style="1" customWidth="1"/>
    <col min="1539" max="1539" width="18.140625" style="1" customWidth="1"/>
    <col min="1540" max="1540" width="26.7109375" style="1" customWidth="1"/>
    <col min="1541" max="1542" width="11.42578125" style="1"/>
    <col min="1543" max="1543" width="14.28515625" style="1" customWidth="1"/>
    <col min="1544" max="1544" width="25" style="1" customWidth="1"/>
    <col min="1545" max="1546" width="11.42578125" style="1"/>
    <col min="1547" max="1547" width="19.7109375" style="1" customWidth="1"/>
    <col min="1548" max="1548" width="11.42578125" style="1"/>
    <col min="1549" max="1549" width="14.7109375" style="1" customWidth="1"/>
    <col min="1550" max="1556" width="11.42578125" style="1"/>
    <col min="1557" max="1557" width="33.5703125" style="1" customWidth="1"/>
    <col min="1558" max="1791" width="11.42578125" style="1"/>
    <col min="1792" max="1792" width="15.7109375" style="1" customWidth="1"/>
    <col min="1793" max="1793" width="10.28515625" style="1" customWidth="1"/>
    <col min="1794" max="1794" width="16.42578125" style="1" customWidth="1"/>
    <col min="1795" max="1795" width="18.140625" style="1" customWidth="1"/>
    <col min="1796" max="1796" width="26.7109375" style="1" customWidth="1"/>
    <col min="1797" max="1798" width="11.42578125" style="1"/>
    <col min="1799" max="1799" width="14.28515625" style="1" customWidth="1"/>
    <col min="1800" max="1800" width="25" style="1" customWidth="1"/>
    <col min="1801" max="1802" width="11.42578125" style="1"/>
    <col min="1803" max="1803" width="19.7109375" style="1" customWidth="1"/>
    <col min="1804" max="1804" width="11.42578125" style="1"/>
    <col min="1805" max="1805" width="14.7109375" style="1" customWidth="1"/>
    <col min="1806" max="1812" width="11.42578125" style="1"/>
    <col min="1813" max="1813" width="33.5703125" style="1" customWidth="1"/>
    <col min="1814" max="2047" width="11.42578125" style="1"/>
    <col min="2048" max="2048" width="15.7109375" style="1" customWidth="1"/>
    <col min="2049" max="2049" width="10.28515625" style="1" customWidth="1"/>
    <col min="2050" max="2050" width="16.42578125" style="1" customWidth="1"/>
    <col min="2051" max="2051" width="18.140625" style="1" customWidth="1"/>
    <col min="2052" max="2052" width="26.7109375" style="1" customWidth="1"/>
    <col min="2053" max="2054" width="11.42578125" style="1"/>
    <col min="2055" max="2055" width="14.28515625" style="1" customWidth="1"/>
    <col min="2056" max="2056" width="25" style="1" customWidth="1"/>
    <col min="2057" max="2058" width="11.42578125" style="1"/>
    <col min="2059" max="2059" width="19.7109375" style="1" customWidth="1"/>
    <col min="2060" max="2060" width="11.42578125" style="1"/>
    <col min="2061" max="2061" width="14.7109375" style="1" customWidth="1"/>
    <col min="2062" max="2068" width="11.42578125" style="1"/>
    <col min="2069" max="2069" width="33.5703125" style="1" customWidth="1"/>
    <col min="2070" max="2303" width="11.42578125" style="1"/>
    <col min="2304" max="2304" width="15.7109375" style="1" customWidth="1"/>
    <col min="2305" max="2305" width="10.28515625" style="1" customWidth="1"/>
    <col min="2306" max="2306" width="16.42578125" style="1" customWidth="1"/>
    <col min="2307" max="2307" width="18.140625" style="1" customWidth="1"/>
    <col min="2308" max="2308" width="26.7109375" style="1" customWidth="1"/>
    <col min="2309" max="2310" width="11.42578125" style="1"/>
    <col min="2311" max="2311" width="14.28515625" style="1" customWidth="1"/>
    <col min="2312" max="2312" width="25" style="1" customWidth="1"/>
    <col min="2313" max="2314" width="11.42578125" style="1"/>
    <col min="2315" max="2315" width="19.7109375" style="1" customWidth="1"/>
    <col min="2316" max="2316" width="11.42578125" style="1"/>
    <col min="2317" max="2317" width="14.7109375" style="1" customWidth="1"/>
    <col min="2318" max="2324" width="11.42578125" style="1"/>
    <col min="2325" max="2325" width="33.5703125" style="1" customWidth="1"/>
    <col min="2326" max="2559" width="11.42578125" style="1"/>
    <col min="2560" max="2560" width="15.7109375" style="1" customWidth="1"/>
    <col min="2561" max="2561" width="10.28515625" style="1" customWidth="1"/>
    <col min="2562" max="2562" width="16.42578125" style="1" customWidth="1"/>
    <col min="2563" max="2563" width="18.140625" style="1" customWidth="1"/>
    <col min="2564" max="2564" width="26.7109375" style="1" customWidth="1"/>
    <col min="2565" max="2566" width="11.42578125" style="1"/>
    <col min="2567" max="2567" width="14.28515625" style="1" customWidth="1"/>
    <col min="2568" max="2568" width="25" style="1" customWidth="1"/>
    <col min="2569" max="2570" width="11.42578125" style="1"/>
    <col min="2571" max="2571" width="19.7109375" style="1" customWidth="1"/>
    <col min="2572" max="2572" width="11.42578125" style="1"/>
    <col min="2573" max="2573" width="14.7109375" style="1" customWidth="1"/>
    <col min="2574" max="2580" width="11.42578125" style="1"/>
    <col min="2581" max="2581" width="33.5703125" style="1" customWidth="1"/>
    <col min="2582" max="2815" width="11.42578125" style="1"/>
    <col min="2816" max="2816" width="15.7109375" style="1" customWidth="1"/>
    <col min="2817" max="2817" width="10.28515625" style="1" customWidth="1"/>
    <col min="2818" max="2818" width="16.42578125" style="1" customWidth="1"/>
    <col min="2819" max="2819" width="18.140625" style="1" customWidth="1"/>
    <col min="2820" max="2820" width="26.7109375" style="1" customWidth="1"/>
    <col min="2821" max="2822" width="11.42578125" style="1"/>
    <col min="2823" max="2823" width="14.28515625" style="1" customWidth="1"/>
    <col min="2824" max="2824" width="25" style="1" customWidth="1"/>
    <col min="2825" max="2826" width="11.42578125" style="1"/>
    <col min="2827" max="2827" width="19.7109375" style="1" customWidth="1"/>
    <col min="2828" max="2828" width="11.42578125" style="1"/>
    <col min="2829" max="2829" width="14.7109375" style="1" customWidth="1"/>
    <col min="2830" max="2836" width="11.42578125" style="1"/>
    <col min="2837" max="2837" width="33.5703125" style="1" customWidth="1"/>
    <col min="2838" max="3071" width="11.42578125" style="1"/>
    <col min="3072" max="3072" width="15.7109375" style="1" customWidth="1"/>
    <col min="3073" max="3073" width="10.28515625" style="1" customWidth="1"/>
    <col min="3074" max="3074" width="16.42578125" style="1" customWidth="1"/>
    <col min="3075" max="3075" width="18.140625" style="1" customWidth="1"/>
    <col min="3076" max="3076" width="26.7109375" style="1" customWidth="1"/>
    <col min="3077" max="3078" width="11.42578125" style="1"/>
    <col min="3079" max="3079" width="14.28515625" style="1" customWidth="1"/>
    <col min="3080" max="3080" width="25" style="1" customWidth="1"/>
    <col min="3081" max="3082" width="11.42578125" style="1"/>
    <col min="3083" max="3083" width="19.7109375" style="1" customWidth="1"/>
    <col min="3084" max="3084" width="11.42578125" style="1"/>
    <col min="3085" max="3085" width="14.7109375" style="1" customWidth="1"/>
    <col min="3086" max="3092" width="11.42578125" style="1"/>
    <col min="3093" max="3093" width="33.5703125" style="1" customWidth="1"/>
    <col min="3094" max="3327" width="11.42578125" style="1"/>
    <col min="3328" max="3328" width="15.7109375" style="1" customWidth="1"/>
    <col min="3329" max="3329" width="10.28515625" style="1" customWidth="1"/>
    <col min="3330" max="3330" width="16.42578125" style="1" customWidth="1"/>
    <col min="3331" max="3331" width="18.140625" style="1" customWidth="1"/>
    <col min="3332" max="3332" width="26.7109375" style="1" customWidth="1"/>
    <col min="3333" max="3334" width="11.42578125" style="1"/>
    <col min="3335" max="3335" width="14.28515625" style="1" customWidth="1"/>
    <col min="3336" max="3336" width="25" style="1" customWidth="1"/>
    <col min="3337" max="3338" width="11.42578125" style="1"/>
    <col min="3339" max="3339" width="19.7109375" style="1" customWidth="1"/>
    <col min="3340" max="3340" width="11.42578125" style="1"/>
    <col min="3341" max="3341" width="14.7109375" style="1" customWidth="1"/>
    <col min="3342" max="3348" width="11.42578125" style="1"/>
    <col min="3349" max="3349" width="33.5703125" style="1" customWidth="1"/>
    <col min="3350" max="3583" width="11.42578125" style="1"/>
    <col min="3584" max="3584" width="15.7109375" style="1" customWidth="1"/>
    <col min="3585" max="3585" width="10.28515625" style="1" customWidth="1"/>
    <col min="3586" max="3586" width="16.42578125" style="1" customWidth="1"/>
    <col min="3587" max="3587" width="18.140625" style="1" customWidth="1"/>
    <col min="3588" max="3588" width="26.7109375" style="1" customWidth="1"/>
    <col min="3589" max="3590" width="11.42578125" style="1"/>
    <col min="3591" max="3591" width="14.28515625" style="1" customWidth="1"/>
    <col min="3592" max="3592" width="25" style="1" customWidth="1"/>
    <col min="3593" max="3594" width="11.42578125" style="1"/>
    <col min="3595" max="3595" width="19.7109375" style="1" customWidth="1"/>
    <col min="3596" max="3596" width="11.42578125" style="1"/>
    <col min="3597" max="3597" width="14.7109375" style="1" customWidth="1"/>
    <col min="3598" max="3604" width="11.42578125" style="1"/>
    <col min="3605" max="3605" width="33.5703125" style="1" customWidth="1"/>
    <col min="3606" max="3839" width="11.42578125" style="1"/>
    <col min="3840" max="3840" width="15.7109375" style="1" customWidth="1"/>
    <col min="3841" max="3841" width="10.28515625" style="1" customWidth="1"/>
    <col min="3842" max="3842" width="16.42578125" style="1" customWidth="1"/>
    <col min="3843" max="3843" width="18.140625" style="1" customWidth="1"/>
    <col min="3844" max="3844" width="26.7109375" style="1" customWidth="1"/>
    <col min="3845" max="3846" width="11.42578125" style="1"/>
    <col min="3847" max="3847" width="14.28515625" style="1" customWidth="1"/>
    <col min="3848" max="3848" width="25" style="1" customWidth="1"/>
    <col min="3849" max="3850" width="11.42578125" style="1"/>
    <col min="3851" max="3851" width="19.7109375" style="1" customWidth="1"/>
    <col min="3852" max="3852" width="11.42578125" style="1"/>
    <col min="3853" max="3853" width="14.7109375" style="1" customWidth="1"/>
    <col min="3854" max="3860" width="11.42578125" style="1"/>
    <col min="3861" max="3861" width="33.5703125" style="1" customWidth="1"/>
    <col min="3862" max="4095" width="11.42578125" style="1"/>
    <col min="4096" max="4096" width="15.7109375" style="1" customWidth="1"/>
    <col min="4097" max="4097" width="10.28515625" style="1" customWidth="1"/>
    <col min="4098" max="4098" width="16.42578125" style="1" customWidth="1"/>
    <col min="4099" max="4099" width="18.140625" style="1" customWidth="1"/>
    <col min="4100" max="4100" width="26.7109375" style="1" customWidth="1"/>
    <col min="4101" max="4102" width="11.42578125" style="1"/>
    <col min="4103" max="4103" width="14.28515625" style="1" customWidth="1"/>
    <col min="4104" max="4104" width="25" style="1" customWidth="1"/>
    <col min="4105" max="4106" width="11.42578125" style="1"/>
    <col min="4107" max="4107" width="19.7109375" style="1" customWidth="1"/>
    <col min="4108" max="4108" width="11.42578125" style="1"/>
    <col min="4109" max="4109" width="14.7109375" style="1" customWidth="1"/>
    <col min="4110" max="4116" width="11.42578125" style="1"/>
    <col min="4117" max="4117" width="33.5703125" style="1" customWidth="1"/>
    <col min="4118" max="4351" width="11.42578125" style="1"/>
    <col min="4352" max="4352" width="15.7109375" style="1" customWidth="1"/>
    <col min="4353" max="4353" width="10.28515625" style="1" customWidth="1"/>
    <col min="4354" max="4354" width="16.42578125" style="1" customWidth="1"/>
    <col min="4355" max="4355" width="18.140625" style="1" customWidth="1"/>
    <col min="4356" max="4356" width="26.7109375" style="1" customWidth="1"/>
    <col min="4357" max="4358" width="11.42578125" style="1"/>
    <col min="4359" max="4359" width="14.28515625" style="1" customWidth="1"/>
    <col min="4360" max="4360" width="25" style="1" customWidth="1"/>
    <col min="4361" max="4362" width="11.42578125" style="1"/>
    <col min="4363" max="4363" width="19.7109375" style="1" customWidth="1"/>
    <col min="4364" max="4364" width="11.42578125" style="1"/>
    <col min="4365" max="4365" width="14.7109375" style="1" customWidth="1"/>
    <col min="4366" max="4372" width="11.42578125" style="1"/>
    <col min="4373" max="4373" width="33.5703125" style="1" customWidth="1"/>
    <col min="4374" max="4607" width="11.42578125" style="1"/>
    <col min="4608" max="4608" width="15.7109375" style="1" customWidth="1"/>
    <col min="4609" max="4609" width="10.28515625" style="1" customWidth="1"/>
    <col min="4610" max="4610" width="16.42578125" style="1" customWidth="1"/>
    <col min="4611" max="4611" width="18.140625" style="1" customWidth="1"/>
    <col min="4612" max="4612" width="26.7109375" style="1" customWidth="1"/>
    <col min="4613" max="4614" width="11.42578125" style="1"/>
    <col min="4615" max="4615" width="14.28515625" style="1" customWidth="1"/>
    <col min="4616" max="4616" width="25" style="1" customWidth="1"/>
    <col min="4617" max="4618" width="11.42578125" style="1"/>
    <col min="4619" max="4619" width="19.7109375" style="1" customWidth="1"/>
    <col min="4620" max="4620" width="11.42578125" style="1"/>
    <col min="4621" max="4621" width="14.7109375" style="1" customWidth="1"/>
    <col min="4622" max="4628" width="11.42578125" style="1"/>
    <col min="4629" max="4629" width="33.5703125" style="1" customWidth="1"/>
    <col min="4630" max="4863" width="11.42578125" style="1"/>
    <col min="4864" max="4864" width="15.7109375" style="1" customWidth="1"/>
    <col min="4865" max="4865" width="10.28515625" style="1" customWidth="1"/>
    <col min="4866" max="4866" width="16.42578125" style="1" customWidth="1"/>
    <col min="4867" max="4867" width="18.140625" style="1" customWidth="1"/>
    <col min="4868" max="4868" width="26.7109375" style="1" customWidth="1"/>
    <col min="4869" max="4870" width="11.42578125" style="1"/>
    <col min="4871" max="4871" width="14.28515625" style="1" customWidth="1"/>
    <col min="4872" max="4872" width="25" style="1" customWidth="1"/>
    <col min="4873" max="4874" width="11.42578125" style="1"/>
    <col min="4875" max="4875" width="19.7109375" style="1" customWidth="1"/>
    <col min="4876" max="4876" width="11.42578125" style="1"/>
    <col min="4877" max="4877" width="14.7109375" style="1" customWidth="1"/>
    <col min="4878" max="4884" width="11.42578125" style="1"/>
    <col min="4885" max="4885" width="33.5703125" style="1" customWidth="1"/>
    <col min="4886" max="5119" width="11.42578125" style="1"/>
    <col min="5120" max="5120" width="15.7109375" style="1" customWidth="1"/>
    <col min="5121" max="5121" width="10.28515625" style="1" customWidth="1"/>
    <col min="5122" max="5122" width="16.42578125" style="1" customWidth="1"/>
    <col min="5123" max="5123" width="18.140625" style="1" customWidth="1"/>
    <col min="5124" max="5124" width="26.7109375" style="1" customWidth="1"/>
    <col min="5125" max="5126" width="11.42578125" style="1"/>
    <col min="5127" max="5127" width="14.28515625" style="1" customWidth="1"/>
    <col min="5128" max="5128" width="25" style="1" customWidth="1"/>
    <col min="5129" max="5130" width="11.42578125" style="1"/>
    <col min="5131" max="5131" width="19.7109375" style="1" customWidth="1"/>
    <col min="5132" max="5132" width="11.42578125" style="1"/>
    <col min="5133" max="5133" width="14.7109375" style="1" customWidth="1"/>
    <col min="5134" max="5140" width="11.42578125" style="1"/>
    <col min="5141" max="5141" width="33.5703125" style="1" customWidth="1"/>
    <col min="5142" max="5375" width="11.42578125" style="1"/>
    <col min="5376" max="5376" width="15.7109375" style="1" customWidth="1"/>
    <col min="5377" max="5377" width="10.28515625" style="1" customWidth="1"/>
    <col min="5378" max="5378" width="16.42578125" style="1" customWidth="1"/>
    <col min="5379" max="5379" width="18.140625" style="1" customWidth="1"/>
    <col min="5380" max="5380" width="26.7109375" style="1" customWidth="1"/>
    <col min="5381" max="5382" width="11.42578125" style="1"/>
    <col min="5383" max="5383" width="14.28515625" style="1" customWidth="1"/>
    <col min="5384" max="5384" width="25" style="1" customWidth="1"/>
    <col min="5385" max="5386" width="11.42578125" style="1"/>
    <col min="5387" max="5387" width="19.7109375" style="1" customWidth="1"/>
    <col min="5388" max="5388" width="11.42578125" style="1"/>
    <col min="5389" max="5389" width="14.7109375" style="1" customWidth="1"/>
    <col min="5390" max="5396" width="11.42578125" style="1"/>
    <col min="5397" max="5397" width="33.5703125" style="1" customWidth="1"/>
    <col min="5398" max="5631" width="11.42578125" style="1"/>
    <col min="5632" max="5632" width="15.7109375" style="1" customWidth="1"/>
    <col min="5633" max="5633" width="10.28515625" style="1" customWidth="1"/>
    <col min="5634" max="5634" width="16.42578125" style="1" customWidth="1"/>
    <col min="5635" max="5635" width="18.140625" style="1" customWidth="1"/>
    <col min="5636" max="5636" width="26.7109375" style="1" customWidth="1"/>
    <col min="5637" max="5638" width="11.42578125" style="1"/>
    <col min="5639" max="5639" width="14.28515625" style="1" customWidth="1"/>
    <col min="5640" max="5640" width="25" style="1" customWidth="1"/>
    <col min="5641" max="5642" width="11.42578125" style="1"/>
    <col min="5643" max="5643" width="19.7109375" style="1" customWidth="1"/>
    <col min="5644" max="5644" width="11.42578125" style="1"/>
    <col min="5645" max="5645" width="14.7109375" style="1" customWidth="1"/>
    <col min="5646" max="5652" width="11.42578125" style="1"/>
    <col min="5653" max="5653" width="33.5703125" style="1" customWidth="1"/>
    <col min="5654" max="5887" width="11.42578125" style="1"/>
    <col min="5888" max="5888" width="15.7109375" style="1" customWidth="1"/>
    <col min="5889" max="5889" width="10.28515625" style="1" customWidth="1"/>
    <col min="5890" max="5890" width="16.42578125" style="1" customWidth="1"/>
    <col min="5891" max="5891" width="18.140625" style="1" customWidth="1"/>
    <col min="5892" max="5892" width="26.7109375" style="1" customWidth="1"/>
    <col min="5893" max="5894" width="11.42578125" style="1"/>
    <col min="5895" max="5895" width="14.28515625" style="1" customWidth="1"/>
    <col min="5896" max="5896" width="25" style="1" customWidth="1"/>
    <col min="5897" max="5898" width="11.42578125" style="1"/>
    <col min="5899" max="5899" width="19.7109375" style="1" customWidth="1"/>
    <col min="5900" max="5900" width="11.42578125" style="1"/>
    <col min="5901" max="5901" width="14.7109375" style="1" customWidth="1"/>
    <col min="5902" max="5908" width="11.42578125" style="1"/>
    <col min="5909" max="5909" width="33.5703125" style="1" customWidth="1"/>
    <col min="5910" max="6143" width="11.42578125" style="1"/>
    <col min="6144" max="6144" width="15.7109375" style="1" customWidth="1"/>
    <col min="6145" max="6145" width="10.28515625" style="1" customWidth="1"/>
    <col min="6146" max="6146" width="16.42578125" style="1" customWidth="1"/>
    <col min="6147" max="6147" width="18.140625" style="1" customWidth="1"/>
    <col min="6148" max="6148" width="26.7109375" style="1" customWidth="1"/>
    <col min="6149" max="6150" width="11.42578125" style="1"/>
    <col min="6151" max="6151" width="14.28515625" style="1" customWidth="1"/>
    <col min="6152" max="6152" width="25" style="1" customWidth="1"/>
    <col min="6153" max="6154" width="11.42578125" style="1"/>
    <col min="6155" max="6155" width="19.7109375" style="1" customWidth="1"/>
    <col min="6156" max="6156" width="11.42578125" style="1"/>
    <col min="6157" max="6157" width="14.7109375" style="1" customWidth="1"/>
    <col min="6158" max="6164" width="11.42578125" style="1"/>
    <col min="6165" max="6165" width="33.5703125" style="1" customWidth="1"/>
    <col min="6166" max="6399" width="11.42578125" style="1"/>
    <col min="6400" max="6400" width="15.7109375" style="1" customWidth="1"/>
    <col min="6401" max="6401" width="10.28515625" style="1" customWidth="1"/>
    <col min="6402" max="6402" width="16.42578125" style="1" customWidth="1"/>
    <col min="6403" max="6403" width="18.140625" style="1" customWidth="1"/>
    <col min="6404" max="6404" width="26.7109375" style="1" customWidth="1"/>
    <col min="6405" max="6406" width="11.42578125" style="1"/>
    <col min="6407" max="6407" width="14.28515625" style="1" customWidth="1"/>
    <col min="6408" max="6408" width="25" style="1" customWidth="1"/>
    <col min="6409" max="6410" width="11.42578125" style="1"/>
    <col min="6411" max="6411" width="19.7109375" style="1" customWidth="1"/>
    <col min="6412" max="6412" width="11.42578125" style="1"/>
    <col min="6413" max="6413" width="14.7109375" style="1" customWidth="1"/>
    <col min="6414" max="6420" width="11.42578125" style="1"/>
    <col min="6421" max="6421" width="33.5703125" style="1" customWidth="1"/>
    <col min="6422" max="6655" width="11.42578125" style="1"/>
    <col min="6656" max="6656" width="15.7109375" style="1" customWidth="1"/>
    <col min="6657" max="6657" width="10.28515625" style="1" customWidth="1"/>
    <col min="6658" max="6658" width="16.42578125" style="1" customWidth="1"/>
    <col min="6659" max="6659" width="18.140625" style="1" customWidth="1"/>
    <col min="6660" max="6660" width="26.7109375" style="1" customWidth="1"/>
    <col min="6661" max="6662" width="11.42578125" style="1"/>
    <col min="6663" max="6663" width="14.28515625" style="1" customWidth="1"/>
    <col min="6664" max="6664" width="25" style="1" customWidth="1"/>
    <col min="6665" max="6666" width="11.42578125" style="1"/>
    <col min="6667" max="6667" width="19.7109375" style="1" customWidth="1"/>
    <col min="6668" max="6668" width="11.42578125" style="1"/>
    <col min="6669" max="6669" width="14.7109375" style="1" customWidth="1"/>
    <col min="6670" max="6676" width="11.42578125" style="1"/>
    <col min="6677" max="6677" width="33.5703125" style="1" customWidth="1"/>
    <col min="6678" max="6911" width="11.42578125" style="1"/>
    <col min="6912" max="6912" width="15.7109375" style="1" customWidth="1"/>
    <col min="6913" max="6913" width="10.28515625" style="1" customWidth="1"/>
    <col min="6914" max="6914" width="16.42578125" style="1" customWidth="1"/>
    <col min="6915" max="6915" width="18.140625" style="1" customWidth="1"/>
    <col min="6916" max="6916" width="26.7109375" style="1" customWidth="1"/>
    <col min="6917" max="6918" width="11.42578125" style="1"/>
    <col min="6919" max="6919" width="14.28515625" style="1" customWidth="1"/>
    <col min="6920" max="6920" width="25" style="1" customWidth="1"/>
    <col min="6921" max="6922" width="11.42578125" style="1"/>
    <col min="6923" max="6923" width="19.7109375" style="1" customWidth="1"/>
    <col min="6924" max="6924" width="11.42578125" style="1"/>
    <col min="6925" max="6925" width="14.7109375" style="1" customWidth="1"/>
    <col min="6926" max="6932" width="11.42578125" style="1"/>
    <col min="6933" max="6933" width="33.5703125" style="1" customWidth="1"/>
    <col min="6934" max="7167" width="11.42578125" style="1"/>
    <col min="7168" max="7168" width="15.7109375" style="1" customWidth="1"/>
    <col min="7169" max="7169" width="10.28515625" style="1" customWidth="1"/>
    <col min="7170" max="7170" width="16.42578125" style="1" customWidth="1"/>
    <col min="7171" max="7171" width="18.140625" style="1" customWidth="1"/>
    <col min="7172" max="7172" width="26.7109375" style="1" customWidth="1"/>
    <col min="7173" max="7174" width="11.42578125" style="1"/>
    <col min="7175" max="7175" width="14.28515625" style="1" customWidth="1"/>
    <col min="7176" max="7176" width="25" style="1" customWidth="1"/>
    <col min="7177" max="7178" width="11.42578125" style="1"/>
    <col min="7179" max="7179" width="19.7109375" style="1" customWidth="1"/>
    <col min="7180" max="7180" width="11.42578125" style="1"/>
    <col min="7181" max="7181" width="14.7109375" style="1" customWidth="1"/>
    <col min="7182" max="7188" width="11.42578125" style="1"/>
    <col min="7189" max="7189" width="33.5703125" style="1" customWidth="1"/>
    <col min="7190" max="7423" width="11.42578125" style="1"/>
    <col min="7424" max="7424" width="15.7109375" style="1" customWidth="1"/>
    <col min="7425" max="7425" width="10.28515625" style="1" customWidth="1"/>
    <col min="7426" max="7426" width="16.42578125" style="1" customWidth="1"/>
    <col min="7427" max="7427" width="18.140625" style="1" customWidth="1"/>
    <col min="7428" max="7428" width="26.7109375" style="1" customWidth="1"/>
    <col min="7429" max="7430" width="11.42578125" style="1"/>
    <col min="7431" max="7431" width="14.28515625" style="1" customWidth="1"/>
    <col min="7432" max="7432" width="25" style="1" customWidth="1"/>
    <col min="7433" max="7434" width="11.42578125" style="1"/>
    <col min="7435" max="7435" width="19.7109375" style="1" customWidth="1"/>
    <col min="7436" max="7436" width="11.42578125" style="1"/>
    <col min="7437" max="7437" width="14.7109375" style="1" customWidth="1"/>
    <col min="7438" max="7444" width="11.42578125" style="1"/>
    <col min="7445" max="7445" width="33.5703125" style="1" customWidth="1"/>
    <col min="7446" max="7679" width="11.42578125" style="1"/>
    <col min="7680" max="7680" width="15.7109375" style="1" customWidth="1"/>
    <col min="7681" max="7681" width="10.28515625" style="1" customWidth="1"/>
    <col min="7682" max="7682" width="16.42578125" style="1" customWidth="1"/>
    <col min="7683" max="7683" width="18.140625" style="1" customWidth="1"/>
    <col min="7684" max="7684" width="26.7109375" style="1" customWidth="1"/>
    <col min="7685" max="7686" width="11.42578125" style="1"/>
    <col min="7687" max="7687" width="14.28515625" style="1" customWidth="1"/>
    <col min="7688" max="7688" width="25" style="1" customWidth="1"/>
    <col min="7689" max="7690" width="11.42578125" style="1"/>
    <col min="7691" max="7691" width="19.7109375" style="1" customWidth="1"/>
    <col min="7692" max="7692" width="11.42578125" style="1"/>
    <col min="7693" max="7693" width="14.7109375" style="1" customWidth="1"/>
    <col min="7694" max="7700" width="11.42578125" style="1"/>
    <col min="7701" max="7701" width="33.5703125" style="1" customWidth="1"/>
    <col min="7702" max="7935" width="11.42578125" style="1"/>
    <col min="7936" max="7936" width="15.7109375" style="1" customWidth="1"/>
    <col min="7937" max="7937" width="10.28515625" style="1" customWidth="1"/>
    <col min="7938" max="7938" width="16.42578125" style="1" customWidth="1"/>
    <col min="7939" max="7939" width="18.140625" style="1" customWidth="1"/>
    <col min="7940" max="7940" width="26.7109375" style="1" customWidth="1"/>
    <col min="7941" max="7942" width="11.42578125" style="1"/>
    <col min="7943" max="7943" width="14.28515625" style="1" customWidth="1"/>
    <col min="7944" max="7944" width="25" style="1" customWidth="1"/>
    <col min="7945" max="7946" width="11.42578125" style="1"/>
    <col min="7947" max="7947" width="19.7109375" style="1" customWidth="1"/>
    <col min="7948" max="7948" width="11.42578125" style="1"/>
    <col min="7949" max="7949" width="14.7109375" style="1" customWidth="1"/>
    <col min="7950" max="7956" width="11.42578125" style="1"/>
    <col min="7957" max="7957" width="33.5703125" style="1" customWidth="1"/>
    <col min="7958" max="8191" width="11.42578125" style="1"/>
    <col min="8192" max="8192" width="15.7109375" style="1" customWidth="1"/>
    <col min="8193" max="8193" width="10.28515625" style="1" customWidth="1"/>
    <col min="8194" max="8194" width="16.42578125" style="1" customWidth="1"/>
    <col min="8195" max="8195" width="18.140625" style="1" customWidth="1"/>
    <col min="8196" max="8196" width="26.7109375" style="1" customWidth="1"/>
    <col min="8197" max="8198" width="11.42578125" style="1"/>
    <col min="8199" max="8199" width="14.28515625" style="1" customWidth="1"/>
    <col min="8200" max="8200" width="25" style="1" customWidth="1"/>
    <col min="8201" max="8202" width="11.42578125" style="1"/>
    <col min="8203" max="8203" width="19.7109375" style="1" customWidth="1"/>
    <col min="8204" max="8204" width="11.42578125" style="1"/>
    <col min="8205" max="8205" width="14.7109375" style="1" customWidth="1"/>
    <col min="8206" max="8212" width="11.42578125" style="1"/>
    <col min="8213" max="8213" width="33.5703125" style="1" customWidth="1"/>
    <col min="8214" max="8447" width="11.42578125" style="1"/>
    <col min="8448" max="8448" width="15.7109375" style="1" customWidth="1"/>
    <col min="8449" max="8449" width="10.28515625" style="1" customWidth="1"/>
    <col min="8450" max="8450" width="16.42578125" style="1" customWidth="1"/>
    <col min="8451" max="8451" width="18.140625" style="1" customWidth="1"/>
    <col min="8452" max="8452" width="26.7109375" style="1" customWidth="1"/>
    <col min="8453" max="8454" width="11.42578125" style="1"/>
    <col min="8455" max="8455" width="14.28515625" style="1" customWidth="1"/>
    <col min="8456" max="8456" width="25" style="1" customWidth="1"/>
    <col min="8457" max="8458" width="11.42578125" style="1"/>
    <col min="8459" max="8459" width="19.7109375" style="1" customWidth="1"/>
    <col min="8460" max="8460" width="11.42578125" style="1"/>
    <col min="8461" max="8461" width="14.7109375" style="1" customWidth="1"/>
    <col min="8462" max="8468" width="11.42578125" style="1"/>
    <col min="8469" max="8469" width="33.5703125" style="1" customWidth="1"/>
    <col min="8470" max="8703" width="11.42578125" style="1"/>
    <col min="8704" max="8704" width="15.7109375" style="1" customWidth="1"/>
    <col min="8705" max="8705" width="10.28515625" style="1" customWidth="1"/>
    <col min="8706" max="8706" width="16.42578125" style="1" customWidth="1"/>
    <col min="8707" max="8707" width="18.140625" style="1" customWidth="1"/>
    <col min="8708" max="8708" width="26.7109375" style="1" customWidth="1"/>
    <col min="8709" max="8710" width="11.42578125" style="1"/>
    <col min="8711" max="8711" width="14.28515625" style="1" customWidth="1"/>
    <col min="8712" max="8712" width="25" style="1" customWidth="1"/>
    <col min="8713" max="8714" width="11.42578125" style="1"/>
    <col min="8715" max="8715" width="19.7109375" style="1" customWidth="1"/>
    <col min="8716" max="8716" width="11.42578125" style="1"/>
    <col min="8717" max="8717" width="14.7109375" style="1" customWidth="1"/>
    <col min="8718" max="8724" width="11.42578125" style="1"/>
    <col min="8725" max="8725" width="33.5703125" style="1" customWidth="1"/>
    <col min="8726" max="8959" width="11.42578125" style="1"/>
    <col min="8960" max="8960" width="15.7109375" style="1" customWidth="1"/>
    <col min="8961" max="8961" width="10.28515625" style="1" customWidth="1"/>
    <col min="8962" max="8962" width="16.42578125" style="1" customWidth="1"/>
    <col min="8963" max="8963" width="18.140625" style="1" customWidth="1"/>
    <col min="8964" max="8964" width="26.7109375" style="1" customWidth="1"/>
    <col min="8965" max="8966" width="11.42578125" style="1"/>
    <col min="8967" max="8967" width="14.28515625" style="1" customWidth="1"/>
    <col min="8968" max="8968" width="25" style="1" customWidth="1"/>
    <col min="8969" max="8970" width="11.42578125" style="1"/>
    <col min="8971" max="8971" width="19.7109375" style="1" customWidth="1"/>
    <col min="8972" max="8972" width="11.42578125" style="1"/>
    <col min="8973" max="8973" width="14.7109375" style="1" customWidth="1"/>
    <col min="8974" max="8980" width="11.42578125" style="1"/>
    <col min="8981" max="8981" width="33.5703125" style="1" customWidth="1"/>
    <col min="8982" max="9215" width="11.42578125" style="1"/>
    <col min="9216" max="9216" width="15.7109375" style="1" customWidth="1"/>
    <col min="9217" max="9217" width="10.28515625" style="1" customWidth="1"/>
    <col min="9218" max="9218" width="16.42578125" style="1" customWidth="1"/>
    <col min="9219" max="9219" width="18.140625" style="1" customWidth="1"/>
    <col min="9220" max="9220" width="26.7109375" style="1" customWidth="1"/>
    <col min="9221" max="9222" width="11.42578125" style="1"/>
    <col min="9223" max="9223" width="14.28515625" style="1" customWidth="1"/>
    <col min="9224" max="9224" width="25" style="1" customWidth="1"/>
    <col min="9225" max="9226" width="11.42578125" style="1"/>
    <col min="9227" max="9227" width="19.7109375" style="1" customWidth="1"/>
    <col min="9228" max="9228" width="11.42578125" style="1"/>
    <col min="9229" max="9229" width="14.7109375" style="1" customWidth="1"/>
    <col min="9230" max="9236" width="11.42578125" style="1"/>
    <col min="9237" max="9237" width="33.5703125" style="1" customWidth="1"/>
    <col min="9238" max="9471" width="11.42578125" style="1"/>
    <col min="9472" max="9472" width="15.7109375" style="1" customWidth="1"/>
    <col min="9473" max="9473" width="10.28515625" style="1" customWidth="1"/>
    <col min="9474" max="9474" width="16.42578125" style="1" customWidth="1"/>
    <col min="9475" max="9475" width="18.140625" style="1" customWidth="1"/>
    <col min="9476" max="9476" width="26.7109375" style="1" customWidth="1"/>
    <col min="9477" max="9478" width="11.42578125" style="1"/>
    <col min="9479" max="9479" width="14.28515625" style="1" customWidth="1"/>
    <col min="9480" max="9480" width="25" style="1" customWidth="1"/>
    <col min="9481" max="9482" width="11.42578125" style="1"/>
    <col min="9483" max="9483" width="19.7109375" style="1" customWidth="1"/>
    <col min="9484" max="9484" width="11.42578125" style="1"/>
    <col min="9485" max="9485" width="14.7109375" style="1" customWidth="1"/>
    <col min="9486" max="9492" width="11.42578125" style="1"/>
    <col min="9493" max="9493" width="33.5703125" style="1" customWidth="1"/>
    <col min="9494" max="9727" width="11.42578125" style="1"/>
    <col min="9728" max="9728" width="15.7109375" style="1" customWidth="1"/>
    <col min="9729" max="9729" width="10.28515625" style="1" customWidth="1"/>
    <col min="9730" max="9730" width="16.42578125" style="1" customWidth="1"/>
    <col min="9731" max="9731" width="18.140625" style="1" customWidth="1"/>
    <col min="9732" max="9732" width="26.7109375" style="1" customWidth="1"/>
    <col min="9733" max="9734" width="11.42578125" style="1"/>
    <col min="9735" max="9735" width="14.28515625" style="1" customWidth="1"/>
    <col min="9736" max="9736" width="25" style="1" customWidth="1"/>
    <col min="9737" max="9738" width="11.42578125" style="1"/>
    <col min="9739" max="9739" width="19.7109375" style="1" customWidth="1"/>
    <col min="9740" max="9740" width="11.42578125" style="1"/>
    <col min="9741" max="9741" width="14.7109375" style="1" customWidth="1"/>
    <col min="9742" max="9748" width="11.42578125" style="1"/>
    <col min="9749" max="9749" width="33.5703125" style="1" customWidth="1"/>
    <col min="9750" max="9983" width="11.42578125" style="1"/>
    <col min="9984" max="9984" width="15.7109375" style="1" customWidth="1"/>
    <col min="9985" max="9985" width="10.28515625" style="1" customWidth="1"/>
    <col min="9986" max="9986" width="16.42578125" style="1" customWidth="1"/>
    <col min="9987" max="9987" width="18.140625" style="1" customWidth="1"/>
    <col min="9988" max="9988" width="26.7109375" style="1" customWidth="1"/>
    <col min="9989" max="9990" width="11.42578125" style="1"/>
    <col min="9991" max="9991" width="14.28515625" style="1" customWidth="1"/>
    <col min="9992" max="9992" width="25" style="1" customWidth="1"/>
    <col min="9993" max="9994" width="11.42578125" style="1"/>
    <col min="9995" max="9995" width="19.7109375" style="1" customWidth="1"/>
    <col min="9996" max="9996" width="11.42578125" style="1"/>
    <col min="9997" max="9997" width="14.7109375" style="1" customWidth="1"/>
    <col min="9998" max="10004" width="11.42578125" style="1"/>
    <col min="10005" max="10005" width="33.5703125" style="1" customWidth="1"/>
    <col min="10006" max="10239" width="11.42578125" style="1"/>
    <col min="10240" max="10240" width="15.7109375" style="1" customWidth="1"/>
    <col min="10241" max="10241" width="10.28515625" style="1" customWidth="1"/>
    <col min="10242" max="10242" width="16.42578125" style="1" customWidth="1"/>
    <col min="10243" max="10243" width="18.140625" style="1" customWidth="1"/>
    <col min="10244" max="10244" width="26.7109375" style="1" customWidth="1"/>
    <col min="10245" max="10246" width="11.42578125" style="1"/>
    <col min="10247" max="10247" width="14.28515625" style="1" customWidth="1"/>
    <col min="10248" max="10248" width="25" style="1" customWidth="1"/>
    <col min="10249" max="10250" width="11.42578125" style="1"/>
    <col min="10251" max="10251" width="19.7109375" style="1" customWidth="1"/>
    <col min="10252" max="10252" width="11.42578125" style="1"/>
    <col min="10253" max="10253" width="14.7109375" style="1" customWidth="1"/>
    <col min="10254" max="10260" width="11.42578125" style="1"/>
    <col min="10261" max="10261" width="33.5703125" style="1" customWidth="1"/>
    <col min="10262" max="10495" width="11.42578125" style="1"/>
    <col min="10496" max="10496" width="15.7109375" style="1" customWidth="1"/>
    <col min="10497" max="10497" width="10.28515625" style="1" customWidth="1"/>
    <col min="10498" max="10498" width="16.42578125" style="1" customWidth="1"/>
    <col min="10499" max="10499" width="18.140625" style="1" customWidth="1"/>
    <col min="10500" max="10500" width="26.7109375" style="1" customWidth="1"/>
    <col min="10501" max="10502" width="11.42578125" style="1"/>
    <col min="10503" max="10503" width="14.28515625" style="1" customWidth="1"/>
    <col min="10504" max="10504" width="25" style="1" customWidth="1"/>
    <col min="10505" max="10506" width="11.42578125" style="1"/>
    <col min="10507" max="10507" width="19.7109375" style="1" customWidth="1"/>
    <col min="10508" max="10508" width="11.42578125" style="1"/>
    <col min="10509" max="10509" width="14.7109375" style="1" customWidth="1"/>
    <col min="10510" max="10516" width="11.42578125" style="1"/>
    <col min="10517" max="10517" width="33.5703125" style="1" customWidth="1"/>
    <col min="10518" max="10751" width="11.42578125" style="1"/>
    <col min="10752" max="10752" width="15.7109375" style="1" customWidth="1"/>
    <col min="10753" max="10753" width="10.28515625" style="1" customWidth="1"/>
    <col min="10754" max="10754" width="16.42578125" style="1" customWidth="1"/>
    <col min="10755" max="10755" width="18.140625" style="1" customWidth="1"/>
    <col min="10756" max="10756" width="26.7109375" style="1" customWidth="1"/>
    <col min="10757" max="10758" width="11.42578125" style="1"/>
    <col min="10759" max="10759" width="14.28515625" style="1" customWidth="1"/>
    <col min="10760" max="10760" width="25" style="1" customWidth="1"/>
    <col min="10761" max="10762" width="11.42578125" style="1"/>
    <col min="10763" max="10763" width="19.7109375" style="1" customWidth="1"/>
    <col min="10764" max="10764" width="11.42578125" style="1"/>
    <col min="10765" max="10765" width="14.7109375" style="1" customWidth="1"/>
    <col min="10766" max="10772" width="11.42578125" style="1"/>
    <col min="10773" max="10773" width="33.5703125" style="1" customWidth="1"/>
    <col min="10774" max="11007" width="11.42578125" style="1"/>
    <col min="11008" max="11008" width="15.7109375" style="1" customWidth="1"/>
    <col min="11009" max="11009" width="10.28515625" style="1" customWidth="1"/>
    <col min="11010" max="11010" width="16.42578125" style="1" customWidth="1"/>
    <col min="11011" max="11011" width="18.140625" style="1" customWidth="1"/>
    <col min="11012" max="11012" width="26.7109375" style="1" customWidth="1"/>
    <col min="11013" max="11014" width="11.42578125" style="1"/>
    <col min="11015" max="11015" width="14.28515625" style="1" customWidth="1"/>
    <col min="11016" max="11016" width="25" style="1" customWidth="1"/>
    <col min="11017" max="11018" width="11.42578125" style="1"/>
    <col min="11019" max="11019" width="19.7109375" style="1" customWidth="1"/>
    <col min="11020" max="11020" width="11.42578125" style="1"/>
    <col min="11021" max="11021" width="14.7109375" style="1" customWidth="1"/>
    <col min="11022" max="11028" width="11.42578125" style="1"/>
    <col min="11029" max="11029" width="33.5703125" style="1" customWidth="1"/>
    <col min="11030" max="11263" width="11.42578125" style="1"/>
    <col min="11264" max="11264" width="15.7109375" style="1" customWidth="1"/>
    <col min="11265" max="11265" width="10.28515625" style="1" customWidth="1"/>
    <col min="11266" max="11266" width="16.42578125" style="1" customWidth="1"/>
    <col min="11267" max="11267" width="18.140625" style="1" customWidth="1"/>
    <col min="11268" max="11268" width="26.7109375" style="1" customWidth="1"/>
    <col min="11269" max="11270" width="11.42578125" style="1"/>
    <col min="11271" max="11271" width="14.28515625" style="1" customWidth="1"/>
    <col min="11272" max="11272" width="25" style="1" customWidth="1"/>
    <col min="11273" max="11274" width="11.42578125" style="1"/>
    <col min="11275" max="11275" width="19.7109375" style="1" customWidth="1"/>
    <col min="11276" max="11276" width="11.42578125" style="1"/>
    <col min="11277" max="11277" width="14.7109375" style="1" customWidth="1"/>
    <col min="11278" max="11284" width="11.42578125" style="1"/>
    <col min="11285" max="11285" width="33.5703125" style="1" customWidth="1"/>
    <col min="11286" max="11519" width="11.42578125" style="1"/>
    <col min="11520" max="11520" width="15.7109375" style="1" customWidth="1"/>
    <col min="11521" max="11521" width="10.28515625" style="1" customWidth="1"/>
    <col min="11522" max="11522" width="16.42578125" style="1" customWidth="1"/>
    <col min="11523" max="11523" width="18.140625" style="1" customWidth="1"/>
    <col min="11524" max="11524" width="26.7109375" style="1" customWidth="1"/>
    <col min="11525" max="11526" width="11.42578125" style="1"/>
    <col min="11527" max="11527" width="14.28515625" style="1" customWidth="1"/>
    <col min="11528" max="11528" width="25" style="1" customWidth="1"/>
    <col min="11529" max="11530" width="11.42578125" style="1"/>
    <col min="11531" max="11531" width="19.7109375" style="1" customWidth="1"/>
    <col min="11532" max="11532" width="11.42578125" style="1"/>
    <col min="11533" max="11533" width="14.7109375" style="1" customWidth="1"/>
    <col min="11534" max="11540" width="11.42578125" style="1"/>
    <col min="11541" max="11541" width="33.5703125" style="1" customWidth="1"/>
    <col min="11542" max="11775" width="11.42578125" style="1"/>
    <col min="11776" max="11776" width="15.7109375" style="1" customWidth="1"/>
    <col min="11777" max="11777" width="10.28515625" style="1" customWidth="1"/>
    <col min="11778" max="11778" width="16.42578125" style="1" customWidth="1"/>
    <col min="11779" max="11779" width="18.140625" style="1" customWidth="1"/>
    <col min="11780" max="11780" width="26.7109375" style="1" customWidth="1"/>
    <col min="11781" max="11782" width="11.42578125" style="1"/>
    <col min="11783" max="11783" width="14.28515625" style="1" customWidth="1"/>
    <col min="11784" max="11784" width="25" style="1" customWidth="1"/>
    <col min="11785" max="11786" width="11.42578125" style="1"/>
    <col min="11787" max="11787" width="19.7109375" style="1" customWidth="1"/>
    <col min="11788" max="11788" width="11.42578125" style="1"/>
    <col min="11789" max="11789" width="14.7109375" style="1" customWidth="1"/>
    <col min="11790" max="11796" width="11.42578125" style="1"/>
    <col min="11797" max="11797" width="33.5703125" style="1" customWidth="1"/>
    <col min="11798" max="12031" width="11.42578125" style="1"/>
    <col min="12032" max="12032" width="15.7109375" style="1" customWidth="1"/>
    <col min="12033" max="12033" width="10.28515625" style="1" customWidth="1"/>
    <col min="12034" max="12034" width="16.42578125" style="1" customWidth="1"/>
    <col min="12035" max="12035" width="18.140625" style="1" customWidth="1"/>
    <col min="12036" max="12036" width="26.7109375" style="1" customWidth="1"/>
    <col min="12037" max="12038" width="11.42578125" style="1"/>
    <col min="12039" max="12039" width="14.28515625" style="1" customWidth="1"/>
    <col min="12040" max="12040" width="25" style="1" customWidth="1"/>
    <col min="12041" max="12042" width="11.42578125" style="1"/>
    <col min="12043" max="12043" width="19.7109375" style="1" customWidth="1"/>
    <col min="12044" max="12044" width="11.42578125" style="1"/>
    <col min="12045" max="12045" width="14.7109375" style="1" customWidth="1"/>
    <col min="12046" max="12052" width="11.42578125" style="1"/>
    <col min="12053" max="12053" width="33.5703125" style="1" customWidth="1"/>
    <col min="12054" max="12287" width="11.42578125" style="1"/>
    <col min="12288" max="12288" width="15.7109375" style="1" customWidth="1"/>
    <col min="12289" max="12289" width="10.28515625" style="1" customWidth="1"/>
    <col min="12290" max="12290" width="16.42578125" style="1" customWidth="1"/>
    <col min="12291" max="12291" width="18.140625" style="1" customWidth="1"/>
    <col min="12292" max="12292" width="26.7109375" style="1" customWidth="1"/>
    <col min="12293" max="12294" width="11.42578125" style="1"/>
    <col min="12295" max="12295" width="14.28515625" style="1" customWidth="1"/>
    <col min="12296" max="12296" width="25" style="1" customWidth="1"/>
    <col min="12297" max="12298" width="11.42578125" style="1"/>
    <col min="12299" max="12299" width="19.7109375" style="1" customWidth="1"/>
    <col min="12300" max="12300" width="11.42578125" style="1"/>
    <col min="12301" max="12301" width="14.7109375" style="1" customWidth="1"/>
    <col min="12302" max="12308" width="11.42578125" style="1"/>
    <col min="12309" max="12309" width="33.5703125" style="1" customWidth="1"/>
    <col min="12310" max="12543" width="11.42578125" style="1"/>
    <col min="12544" max="12544" width="15.7109375" style="1" customWidth="1"/>
    <col min="12545" max="12545" width="10.28515625" style="1" customWidth="1"/>
    <col min="12546" max="12546" width="16.42578125" style="1" customWidth="1"/>
    <col min="12547" max="12547" width="18.140625" style="1" customWidth="1"/>
    <col min="12548" max="12548" width="26.7109375" style="1" customWidth="1"/>
    <col min="12549" max="12550" width="11.42578125" style="1"/>
    <col min="12551" max="12551" width="14.28515625" style="1" customWidth="1"/>
    <col min="12552" max="12552" width="25" style="1" customWidth="1"/>
    <col min="12553" max="12554" width="11.42578125" style="1"/>
    <col min="12555" max="12555" width="19.7109375" style="1" customWidth="1"/>
    <col min="12556" max="12556" width="11.42578125" style="1"/>
    <col min="12557" max="12557" width="14.7109375" style="1" customWidth="1"/>
    <col min="12558" max="12564" width="11.42578125" style="1"/>
    <col min="12565" max="12565" width="33.5703125" style="1" customWidth="1"/>
    <col min="12566" max="12799" width="11.42578125" style="1"/>
    <col min="12800" max="12800" width="15.7109375" style="1" customWidth="1"/>
    <col min="12801" max="12801" width="10.28515625" style="1" customWidth="1"/>
    <col min="12802" max="12802" width="16.42578125" style="1" customWidth="1"/>
    <col min="12803" max="12803" width="18.140625" style="1" customWidth="1"/>
    <col min="12804" max="12804" width="26.7109375" style="1" customWidth="1"/>
    <col min="12805" max="12806" width="11.42578125" style="1"/>
    <col min="12807" max="12807" width="14.28515625" style="1" customWidth="1"/>
    <col min="12808" max="12808" width="25" style="1" customWidth="1"/>
    <col min="12809" max="12810" width="11.42578125" style="1"/>
    <col min="12811" max="12811" width="19.7109375" style="1" customWidth="1"/>
    <col min="12812" max="12812" width="11.42578125" style="1"/>
    <col min="12813" max="12813" width="14.7109375" style="1" customWidth="1"/>
    <col min="12814" max="12820" width="11.42578125" style="1"/>
    <col min="12821" max="12821" width="33.5703125" style="1" customWidth="1"/>
    <col min="12822" max="13055" width="11.42578125" style="1"/>
    <col min="13056" max="13056" width="15.7109375" style="1" customWidth="1"/>
    <col min="13057" max="13057" width="10.28515625" style="1" customWidth="1"/>
    <col min="13058" max="13058" width="16.42578125" style="1" customWidth="1"/>
    <col min="13059" max="13059" width="18.140625" style="1" customWidth="1"/>
    <col min="13060" max="13060" width="26.7109375" style="1" customWidth="1"/>
    <col min="13061" max="13062" width="11.42578125" style="1"/>
    <col min="13063" max="13063" width="14.28515625" style="1" customWidth="1"/>
    <col min="13064" max="13064" width="25" style="1" customWidth="1"/>
    <col min="13065" max="13066" width="11.42578125" style="1"/>
    <col min="13067" max="13067" width="19.7109375" style="1" customWidth="1"/>
    <col min="13068" max="13068" width="11.42578125" style="1"/>
    <col min="13069" max="13069" width="14.7109375" style="1" customWidth="1"/>
    <col min="13070" max="13076" width="11.42578125" style="1"/>
    <col min="13077" max="13077" width="33.5703125" style="1" customWidth="1"/>
    <col min="13078" max="13311" width="11.42578125" style="1"/>
    <col min="13312" max="13312" width="15.7109375" style="1" customWidth="1"/>
    <col min="13313" max="13313" width="10.28515625" style="1" customWidth="1"/>
    <col min="13314" max="13314" width="16.42578125" style="1" customWidth="1"/>
    <col min="13315" max="13315" width="18.140625" style="1" customWidth="1"/>
    <col min="13316" max="13316" width="26.7109375" style="1" customWidth="1"/>
    <col min="13317" max="13318" width="11.42578125" style="1"/>
    <col min="13319" max="13319" width="14.28515625" style="1" customWidth="1"/>
    <col min="13320" max="13320" width="25" style="1" customWidth="1"/>
    <col min="13321" max="13322" width="11.42578125" style="1"/>
    <col min="13323" max="13323" width="19.7109375" style="1" customWidth="1"/>
    <col min="13324" max="13324" width="11.42578125" style="1"/>
    <col min="13325" max="13325" width="14.7109375" style="1" customWidth="1"/>
    <col min="13326" max="13332" width="11.42578125" style="1"/>
    <col min="13333" max="13333" width="33.5703125" style="1" customWidth="1"/>
    <col min="13334" max="13567" width="11.42578125" style="1"/>
    <col min="13568" max="13568" width="15.7109375" style="1" customWidth="1"/>
    <col min="13569" max="13569" width="10.28515625" style="1" customWidth="1"/>
    <col min="13570" max="13570" width="16.42578125" style="1" customWidth="1"/>
    <col min="13571" max="13571" width="18.140625" style="1" customWidth="1"/>
    <col min="13572" max="13572" width="26.7109375" style="1" customWidth="1"/>
    <col min="13573" max="13574" width="11.42578125" style="1"/>
    <col min="13575" max="13575" width="14.28515625" style="1" customWidth="1"/>
    <col min="13576" max="13576" width="25" style="1" customWidth="1"/>
    <col min="13577" max="13578" width="11.42578125" style="1"/>
    <col min="13579" max="13579" width="19.7109375" style="1" customWidth="1"/>
    <col min="13580" max="13580" width="11.42578125" style="1"/>
    <col min="13581" max="13581" width="14.7109375" style="1" customWidth="1"/>
    <col min="13582" max="13588" width="11.42578125" style="1"/>
    <col min="13589" max="13589" width="33.5703125" style="1" customWidth="1"/>
    <col min="13590" max="13823" width="11.42578125" style="1"/>
    <col min="13824" max="13824" width="15.7109375" style="1" customWidth="1"/>
    <col min="13825" max="13825" width="10.28515625" style="1" customWidth="1"/>
    <col min="13826" max="13826" width="16.42578125" style="1" customWidth="1"/>
    <col min="13827" max="13827" width="18.140625" style="1" customWidth="1"/>
    <col min="13828" max="13828" width="26.7109375" style="1" customWidth="1"/>
    <col min="13829" max="13830" width="11.42578125" style="1"/>
    <col min="13831" max="13831" width="14.28515625" style="1" customWidth="1"/>
    <col min="13832" max="13832" width="25" style="1" customWidth="1"/>
    <col min="13833" max="13834" width="11.42578125" style="1"/>
    <col min="13835" max="13835" width="19.7109375" style="1" customWidth="1"/>
    <col min="13836" max="13836" width="11.42578125" style="1"/>
    <col min="13837" max="13837" width="14.7109375" style="1" customWidth="1"/>
    <col min="13838" max="13844" width="11.42578125" style="1"/>
    <col min="13845" max="13845" width="33.5703125" style="1" customWidth="1"/>
    <col min="13846" max="14079" width="11.42578125" style="1"/>
    <col min="14080" max="14080" width="15.7109375" style="1" customWidth="1"/>
    <col min="14081" max="14081" width="10.28515625" style="1" customWidth="1"/>
    <col min="14082" max="14082" width="16.42578125" style="1" customWidth="1"/>
    <col min="14083" max="14083" width="18.140625" style="1" customWidth="1"/>
    <col min="14084" max="14084" width="26.7109375" style="1" customWidth="1"/>
    <col min="14085" max="14086" width="11.42578125" style="1"/>
    <col min="14087" max="14087" width="14.28515625" style="1" customWidth="1"/>
    <col min="14088" max="14088" width="25" style="1" customWidth="1"/>
    <col min="14089" max="14090" width="11.42578125" style="1"/>
    <col min="14091" max="14091" width="19.7109375" style="1" customWidth="1"/>
    <col min="14092" max="14092" width="11.42578125" style="1"/>
    <col min="14093" max="14093" width="14.7109375" style="1" customWidth="1"/>
    <col min="14094" max="14100" width="11.42578125" style="1"/>
    <col min="14101" max="14101" width="33.5703125" style="1" customWidth="1"/>
    <col min="14102" max="14335" width="11.42578125" style="1"/>
    <col min="14336" max="14336" width="15.7109375" style="1" customWidth="1"/>
    <col min="14337" max="14337" width="10.28515625" style="1" customWidth="1"/>
    <col min="14338" max="14338" width="16.42578125" style="1" customWidth="1"/>
    <col min="14339" max="14339" width="18.140625" style="1" customWidth="1"/>
    <col min="14340" max="14340" width="26.7109375" style="1" customWidth="1"/>
    <col min="14341" max="14342" width="11.42578125" style="1"/>
    <col min="14343" max="14343" width="14.28515625" style="1" customWidth="1"/>
    <col min="14344" max="14344" width="25" style="1" customWidth="1"/>
    <col min="14345" max="14346" width="11.42578125" style="1"/>
    <col min="14347" max="14347" width="19.7109375" style="1" customWidth="1"/>
    <col min="14348" max="14348" width="11.42578125" style="1"/>
    <col min="14349" max="14349" width="14.7109375" style="1" customWidth="1"/>
    <col min="14350" max="14356" width="11.42578125" style="1"/>
    <col min="14357" max="14357" width="33.5703125" style="1" customWidth="1"/>
    <col min="14358" max="14591" width="11.42578125" style="1"/>
    <col min="14592" max="14592" width="15.7109375" style="1" customWidth="1"/>
    <col min="14593" max="14593" width="10.28515625" style="1" customWidth="1"/>
    <col min="14594" max="14594" width="16.42578125" style="1" customWidth="1"/>
    <col min="14595" max="14595" width="18.140625" style="1" customWidth="1"/>
    <col min="14596" max="14596" width="26.7109375" style="1" customWidth="1"/>
    <col min="14597" max="14598" width="11.42578125" style="1"/>
    <col min="14599" max="14599" width="14.28515625" style="1" customWidth="1"/>
    <col min="14600" max="14600" width="25" style="1" customWidth="1"/>
    <col min="14601" max="14602" width="11.42578125" style="1"/>
    <col min="14603" max="14603" width="19.7109375" style="1" customWidth="1"/>
    <col min="14604" max="14604" width="11.42578125" style="1"/>
    <col min="14605" max="14605" width="14.7109375" style="1" customWidth="1"/>
    <col min="14606" max="14612" width="11.42578125" style="1"/>
    <col min="14613" max="14613" width="33.5703125" style="1" customWidth="1"/>
    <col min="14614" max="14847" width="11.42578125" style="1"/>
    <col min="14848" max="14848" width="15.7109375" style="1" customWidth="1"/>
    <col min="14849" max="14849" width="10.28515625" style="1" customWidth="1"/>
    <col min="14850" max="14850" width="16.42578125" style="1" customWidth="1"/>
    <col min="14851" max="14851" width="18.140625" style="1" customWidth="1"/>
    <col min="14852" max="14852" width="26.7109375" style="1" customWidth="1"/>
    <col min="14853" max="14854" width="11.42578125" style="1"/>
    <col min="14855" max="14855" width="14.28515625" style="1" customWidth="1"/>
    <col min="14856" max="14856" width="25" style="1" customWidth="1"/>
    <col min="14857" max="14858" width="11.42578125" style="1"/>
    <col min="14859" max="14859" width="19.7109375" style="1" customWidth="1"/>
    <col min="14860" max="14860" width="11.42578125" style="1"/>
    <col min="14861" max="14861" width="14.7109375" style="1" customWidth="1"/>
    <col min="14862" max="14868" width="11.42578125" style="1"/>
    <col min="14869" max="14869" width="33.5703125" style="1" customWidth="1"/>
    <col min="14870" max="15103" width="11.42578125" style="1"/>
    <col min="15104" max="15104" width="15.7109375" style="1" customWidth="1"/>
    <col min="15105" max="15105" width="10.28515625" style="1" customWidth="1"/>
    <col min="15106" max="15106" width="16.42578125" style="1" customWidth="1"/>
    <col min="15107" max="15107" width="18.140625" style="1" customWidth="1"/>
    <col min="15108" max="15108" width="26.7109375" style="1" customWidth="1"/>
    <col min="15109" max="15110" width="11.42578125" style="1"/>
    <col min="15111" max="15111" width="14.28515625" style="1" customWidth="1"/>
    <col min="15112" max="15112" width="25" style="1" customWidth="1"/>
    <col min="15113" max="15114" width="11.42578125" style="1"/>
    <col min="15115" max="15115" width="19.7109375" style="1" customWidth="1"/>
    <col min="15116" max="15116" width="11.42578125" style="1"/>
    <col min="15117" max="15117" width="14.7109375" style="1" customWidth="1"/>
    <col min="15118" max="15124" width="11.42578125" style="1"/>
    <col min="15125" max="15125" width="33.5703125" style="1" customWidth="1"/>
    <col min="15126" max="15359" width="11.42578125" style="1"/>
    <col min="15360" max="15360" width="15.7109375" style="1" customWidth="1"/>
    <col min="15361" max="15361" width="10.28515625" style="1" customWidth="1"/>
    <col min="15362" max="15362" width="16.42578125" style="1" customWidth="1"/>
    <col min="15363" max="15363" width="18.140625" style="1" customWidth="1"/>
    <col min="15364" max="15364" width="26.7109375" style="1" customWidth="1"/>
    <col min="15365" max="15366" width="11.42578125" style="1"/>
    <col min="15367" max="15367" width="14.28515625" style="1" customWidth="1"/>
    <col min="15368" max="15368" width="25" style="1" customWidth="1"/>
    <col min="15369" max="15370" width="11.42578125" style="1"/>
    <col min="15371" max="15371" width="19.7109375" style="1" customWidth="1"/>
    <col min="15372" max="15372" width="11.42578125" style="1"/>
    <col min="15373" max="15373" width="14.7109375" style="1" customWidth="1"/>
    <col min="15374" max="15380" width="11.42578125" style="1"/>
    <col min="15381" max="15381" width="33.5703125" style="1" customWidth="1"/>
    <col min="15382" max="15615" width="11.42578125" style="1"/>
    <col min="15616" max="15616" width="15.7109375" style="1" customWidth="1"/>
    <col min="15617" max="15617" width="10.28515625" style="1" customWidth="1"/>
    <col min="15618" max="15618" width="16.42578125" style="1" customWidth="1"/>
    <col min="15619" max="15619" width="18.140625" style="1" customWidth="1"/>
    <col min="15620" max="15620" width="26.7109375" style="1" customWidth="1"/>
    <col min="15621" max="15622" width="11.42578125" style="1"/>
    <col min="15623" max="15623" width="14.28515625" style="1" customWidth="1"/>
    <col min="15624" max="15624" width="25" style="1" customWidth="1"/>
    <col min="15625" max="15626" width="11.42578125" style="1"/>
    <col min="15627" max="15627" width="19.7109375" style="1" customWidth="1"/>
    <col min="15628" max="15628" width="11.42578125" style="1"/>
    <col min="15629" max="15629" width="14.7109375" style="1" customWidth="1"/>
    <col min="15630" max="15636" width="11.42578125" style="1"/>
    <col min="15637" max="15637" width="33.5703125" style="1" customWidth="1"/>
    <col min="15638" max="15871" width="11.42578125" style="1"/>
    <col min="15872" max="15872" width="15.7109375" style="1" customWidth="1"/>
    <col min="15873" max="15873" width="10.28515625" style="1" customWidth="1"/>
    <col min="15874" max="15874" width="16.42578125" style="1" customWidth="1"/>
    <col min="15875" max="15875" width="18.140625" style="1" customWidth="1"/>
    <col min="15876" max="15876" width="26.7109375" style="1" customWidth="1"/>
    <col min="15877" max="15878" width="11.42578125" style="1"/>
    <col min="15879" max="15879" width="14.28515625" style="1" customWidth="1"/>
    <col min="15880" max="15880" width="25" style="1" customWidth="1"/>
    <col min="15881" max="15882" width="11.42578125" style="1"/>
    <col min="15883" max="15883" width="19.7109375" style="1" customWidth="1"/>
    <col min="15884" max="15884" width="11.42578125" style="1"/>
    <col min="15885" max="15885" width="14.7109375" style="1" customWidth="1"/>
    <col min="15886" max="15892" width="11.42578125" style="1"/>
    <col min="15893" max="15893" width="33.5703125" style="1" customWidth="1"/>
    <col min="15894" max="16127" width="11.42578125" style="1"/>
    <col min="16128" max="16128" width="15.7109375" style="1" customWidth="1"/>
    <col min="16129" max="16129" width="10.28515625" style="1" customWidth="1"/>
    <col min="16130" max="16130" width="16.42578125" style="1" customWidth="1"/>
    <col min="16131" max="16131" width="18.140625" style="1" customWidth="1"/>
    <col min="16132" max="16132" width="26.7109375" style="1" customWidth="1"/>
    <col min="16133" max="16134" width="11.42578125" style="1"/>
    <col min="16135" max="16135" width="14.28515625" style="1" customWidth="1"/>
    <col min="16136" max="16136" width="25" style="1" customWidth="1"/>
    <col min="16137" max="16138" width="11.42578125" style="1"/>
    <col min="16139" max="16139" width="19.7109375" style="1" customWidth="1"/>
    <col min="16140" max="16140" width="11.42578125" style="1"/>
    <col min="16141" max="16141" width="14.7109375" style="1" customWidth="1"/>
    <col min="16142" max="16148" width="11.42578125" style="1"/>
    <col min="16149" max="16149" width="33.5703125" style="1" customWidth="1"/>
    <col min="16150" max="16384" width="11.42578125" style="1"/>
  </cols>
  <sheetData>
    <row r="1" spans="1:27" ht="13.5" thickBot="1" x14ac:dyDescent="0.25"/>
    <row r="2" spans="1:27" ht="29.25" customHeight="1" x14ac:dyDescent="0.2">
      <c r="A2" s="84" t="s">
        <v>0</v>
      </c>
      <c r="B2" s="85"/>
      <c r="C2" s="88" t="s">
        <v>694</v>
      </c>
      <c r="D2" s="88"/>
      <c r="E2" s="88"/>
      <c r="F2" s="88"/>
      <c r="G2" s="88"/>
      <c r="H2" s="88"/>
      <c r="I2" s="88"/>
      <c r="J2" s="88"/>
      <c r="K2" s="88"/>
      <c r="L2" s="88"/>
      <c r="M2" s="88"/>
      <c r="N2" s="88"/>
      <c r="O2" s="88"/>
      <c r="P2" s="88"/>
      <c r="Q2" s="88"/>
      <c r="R2" s="88"/>
      <c r="S2" s="88"/>
      <c r="T2" s="88"/>
      <c r="U2" s="88"/>
      <c r="V2" s="88"/>
      <c r="W2" s="88"/>
      <c r="X2" s="88"/>
      <c r="Y2" s="90"/>
      <c r="Z2" s="90"/>
      <c r="AA2" s="91"/>
    </row>
    <row r="3" spans="1:27" ht="30.75" customHeight="1" x14ac:dyDescent="0.2">
      <c r="A3" s="86"/>
      <c r="B3" s="87"/>
      <c r="C3" s="89"/>
      <c r="D3" s="89"/>
      <c r="E3" s="89"/>
      <c r="F3" s="89"/>
      <c r="G3" s="89"/>
      <c r="H3" s="89"/>
      <c r="I3" s="89"/>
      <c r="J3" s="89"/>
      <c r="K3" s="89"/>
      <c r="L3" s="89"/>
      <c r="M3" s="89"/>
      <c r="N3" s="89"/>
      <c r="O3" s="89"/>
      <c r="P3" s="89"/>
      <c r="Q3" s="89"/>
      <c r="R3" s="89"/>
      <c r="S3" s="89"/>
      <c r="T3" s="89"/>
      <c r="U3" s="89"/>
      <c r="V3" s="89"/>
      <c r="W3" s="89"/>
      <c r="X3" s="89"/>
      <c r="Y3" s="92"/>
      <c r="Z3" s="92"/>
      <c r="AA3" s="93"/>
    </row>
    <row r="4" spans="1:27" ht="21" customHeight="1" x14ac:dyDescent="0.2">
      <c r="A4" s="86"/>
      <c r="B4" s="87"/>
      <c r="C4" s="89"/>
      <c r="D4" s="89"/>
      <c r="E4" s="89"/>
      <c r="F4" s="89"/>
      <c r="G4" s="89"/>
      <c r="H4" s="89"/>
      <c r="I4" s="89"/>
      <c r="J4" s="89"/>
      <c r="K4" s="89"/>
      <c r="L4" s="89"/>
      <c r="M4" s="89"/>
      <c r="N4" s="89"/>
      <c r="O4" s="89"/>
      <c r="P4" s="89"/>
      <c r="Q4" s="89"/>
      <c r="R4" s="89"/>
      <c r="S4" s="89"/>
      <c r="T4" s="89"/>
      <c r="U4" s="89"/>
      <c r="V4" s="89"/>
      <c r="W4" s="89"/>
      <c r="X4" s="89"/>
      <c r="Y4" s="92"/>
      <c r="Z4" s="92"/>
      <c r="AA4" s="93"/>
    </row>
    <row r="5" spans="1:27" ht="13.5" thickBot="1" x14ac:dyDescent="0.25">
      <c r="A5" s="94" t="s">
        <v>2</v>
      </c>
      <c r="B5" s="95"/>
      <c r="C5" s="95"/>
      <c r="D5" s="95"/>
      <c r="E5" s="95"/>
      <c r="F5" s="95"/>
      <c r="G5" s="95"/>
      <c r="H5" s="95"/>
      <c r="I5" s="95"/>
      <c r="J5" s="95"/>
      <c r="K5" s="95"/>
      <c r="L5" s="95"/>
      <c r="M5" s="95"/>
      <c r="N5" s="95"/>
      <c r="O5" s="95"/>
      <c r="P5" s="95"/>
      <c r="Q5" s="95"/>
      <c r="R5" s="95"/>
      <c r="S5" s="95"/>
      <c r="T5" s="95"/>
      <c r="U5" s="95"/>
      <c r="V5" s="95"/>
      <c r="W5" s="95"/>
      <c r="X5" s="95"/>
      <c r="Y5" s="95"/>
      <c r="Z5" s="95"/>
      <c r="AA5" s="96"/>
    </row>
    <row r="6" spans="1:27" ht="61.5" customHeight="1" x14ac:dyDescent="0.2">
      <c r="A6" s="78" t="s">
        <v>3</v>
      </c>
      <c r="B6" s="79"/>
      <c r="C6" s="79" t="s">
        <v>4</v>
      </c>
      <c r="D6" s="79"/>
      <c r="E6" s="79"/>
      <c r="F6" s="79"/>
      <c r="G6" s="79"/>
      <c r="H6" s="79" t="s">
        <v>5</v>
      </c>
      <c r="I6" s="79"/>
      <c r="J6" s="79"/>
      <c r="K6" s="79"/>
      <c r="L6" s="79"/>
      <c r="M6" s="79"/>
      <c r="N6" s="79"/>
      <c r="O6" s="79"/>
      <c r="P6" s="79"/>
      <c r="Q6" s="79"/>
      <c r="R6" s="79"/>
      <c r="S6" s="79"/>
      <c r="T6" s="79"/>
      <c r="U6" s="79"/>
      <c r="V6" s="79"/>
      <c r="W6" s="80" t="s">
        <v>6</v>
      </c>
      <c r="X6" s="80"/>
      <c r="Y6" s="81" t="s">
        <v>7</v>
      </c>
      <c r="Z6" s="81"/>
      <c r="AA6" s="82"/>
    </row>
    <row r="7" spans="1:27" x14ac:dyDescent="0.2">
      <c r="A7" s="83" t="s">
        <v>8</v>
      </c>
      <c r="B7" s="71" t="s">
        <v>9</v>
      </c>
      <c r="C7" s="71" t="s">
        <v>10</v>
      </c>
      <c r="D7" s="71" t="s">
        <v>11</v>
      </c>
      <c r="E7" s="71" t="s">
        <v>12</v>
      </c>
      <c r="F7" s="76" t="s">
        <v>13</v>
      </c>
      <c r="G7" s="77" t="s">
        <v>14</v>
      </c>
      <c r="H7" s="71" t="s">
        <v>15</v>
      </c>
      <c r="I7" s="71"/>
      <c r="J7" s="71"/>
      <c r="K7" s="71" t="s">
        <v>16</v>
      </c>
      <c r="L7" s="71"/>
      <c r="M7" s="71"/>
      <c r="N7" s="71"/>
      <c r="O7" s="2"/>
      <c r="P7" s="71" t="s">
        <v>17</v>
      </c>
      <c r="Q7" s="71"/>
      <c r="R7" s="71"/>
      <c r="S7" s="71"/>
      <c r="T7" s="71"/>
      <c r="U7" s="71"/>
      <c r="V7" s="71"/>
      <c r="W7" s="72" t="s">
        <v>18</v>
      </c>
      <c r="X7" s="72" t="s">
        <v>19</v>
      </c>
      <c r="Y7" s="73" t="s">
        <v>20</v>
      </c>
      <c r="Z7" s="73" t="s">
        <v>21</v>
      </c>
      <c r="AA7" s="74" t="s">
        <v>22</v>
      </c>
    </row>
    <row r="8" spans="1:27" x14ac:dyDescent="0.2">
      <c r="A8" s="83"/>
      <c r="B8" s="71"/>
      <c r="C8" s="71"/>
      <c r="D8" s="71"/>
      <c r="E8" s="71"/>
      <c r="F8" s="76"/>
      <c r="G8" s="77"/>
      <c r="H8" s="71" t="s">
        <v>23</v>
      </c>
      <c r="I8" s="71"/>
      <c r="J8" s="71"/>
      <c r="K8" s="71" t="s">
        <v>24</v>
      </c>
      <c r="L8" s="71"/>
      <c r="M8" s="75" t="s">
        <v>25</v>
      </c>
      <c r="N8" s="75" t="s">
        <v>26</v>
      </c>
      <c r="O8" s="2" t="s">
        <v>27</v>
      </c>
      <c r="P8" s="71" t="s">
        <v>28</v>
      </c>
      <c r="Q8" s="71" t="s">
        <v>29</v>
      </c>
      <c r="R8" s="71" t="s">
        <v>30</v>
      </c>
      <c r="S8" s="71" t="s">
        <v>31</v>
      </c>
      <c r="T8" s="71" t="s">
        <v>32</v>
      </c>
      <c r="U8" s="71" t="s">
        <v>33</v>
      </c>
      <c r="V8" s="71"/>
      <c r="W8" s="72"/>
      <c r="X8" s="72"/>
      <c r="Y8" s="73"/>
      <c r="Z8" s="73"/>
      <c r="AA8" s="74"/>
    </row>
    <row r="9" spans="1:27" ht="52.5" x14ac:dyDescent="0.2">
      <c r="A9" s="83"/>
      <c r="B9" s="71"/>
      <c r="C9" s="71"/>
      <c r="D9" s="71"/>
      <c r="E9" s="71"/>
      <c r="F9" s="76"/>
      <c r="G9" s="77"/>
      <c r="H9" s="64" t="s">
        <v>25</v>
      </c>
      <c r="I9" s="64" t="s">
        <v>26</v>
      </c>
      <c r="J9" s="4" t="s">
        <v>34</v>
      </c>
      <c r="K9" s="71"/>
      <c r="L9" s="71"/>
      <c r="M9" s="75"/>
      <c r="N9" s="75"/>
      <c r="O9" s="3" t="s">
        <v>34</v>
      </c>
      <c r="P9" s="71"/>
      <c r="Q9" s="71"/>
      <c r="R9" s="71"/>
      <c r="S9" s="71"/>
      <c r="T9" s="71"/>
      <c r="U9" s="71"/>
      <c r="V9" s="71"/>
      <c r="W9" s="72"/>
      <c r="X9" s="72"/>
      <c r="Y9" s="73"/>
      <c r="Z9" s="73"/>
      <c r="AA9" s="74"/>
    </row>
    <row r="10" spans="1:27" x14ac:dyDescent="0.2">
      <c r="A10" s="83"/>
      <c r="B10" s="71"/>
      <c r="C10" s="71"/>
      <c r="D10" s="71"/>
      <c r="E10" s="71"/>
      <c r="F10" s="76"/>
      <c r="G10" s="77"/>
      <c r="H10" s="64"/>
      <c r="I10" s="64"/>
      <c r="J10" s="5" t="s">
        <v>35</v>
      </c>
      <c r="K10" s="65" t="s">
        <v>36</v>
      </c>
      <c r="L10" s="66"/>
      <c r="M10" s="75"/>
      <c r="N10" s="75"/>
      <c r="O10" s="5" t="s">
        <v>35</v>
      </c>
      <c r="P10" s="71"/>
      <c r="Q10" s="71"/>
      <c r="R10" s="71"/>
      <c r="S10" s="71"/>
      <c r="T10" s="71"/>
      <c r="U10" s="71"/>
      <c r="V10" s="71"/>
      <c r="W10" s="72"/>
      <c r="X10" s="72"/>
      <c r="Y10" s="73"/>
      <c r="Z10" s="73"/>
      <c r="AA10" s="74"/>
    </row>
    <row r="11" spans="1:27" x14ac:dyDescent="0.2">
      <c r="A11" s="83"/>
      <c r="B11" s="71"/>
      <c r="C11" s="71"/>
      <c r="D11" s="71"/>
      <c r="E11" s="71"/>
      <c r="F11" s="76"/>
      <c r="G11" s="77"/>
      <c r="H11" s="64"/>
      <c r="I11" s="64"/>
      <c r="J11" s="36" t="s">
        <v>37</v>
      </c>
      <c r="K11" s="67"/>
      <c r="L11" s="68"/>
      <c r="M11" s="75"/>
      <c r="N11" s="75"/>
      <c r="O11" s="6" t="s">
        <v>38</v>
      </c>
      <c r="P11" s="71"/>
      <c r="Q11" s="71"/>
      <c r="R11" s="71"/>
      <c r="S11" s="71"/>
      <c r="T11" s="71"/>
      <c r="U11" s="71"/>
      <c r="V11" s="71"/>
      <c r="W11" s="72"/>
      <c r="X11" s="72"/>
      <c r="Y11" s="73"/>
      <c r="Z11" s="73"/>
      <c r="AA11" s="74"/>
    </row>
    <row r="12" spans="1:27" x14ac:dyDescent="0.2">
      <c r="A12" s="83"/>
      <c r="B12" s="71"/>
      <c r="C12" s="71"/>
      <c r="D12" s="71"/>
      <c r="E12" s="71"/>
      <c r="F12" s="76"/>
      <c r="G12" s="77"/>
      <c r="H12" s="64"/>
      <c r="I12" s="64"/>
      <c r="J12" s="7" t="s">
        <v>39</v>
      </c>
      <c r="K12" s="69"/>
      <c r="L12" s="70"/>
      <c r="M12" s="75"/>
      <c r="N12" s="75"/>
      <c r="O12" s="7" t="s">
        <v>39</v>
      </c>
      <c r="P12" s="71"/>
      <c r="Q12" s="71"/>
      <c r="R12" s="71"/>
      <c r="S12" s="71"/>
      <c r="T12" s="71"/>
      <c r="U12" s="71" t="s">
        <v>40</v>
      </c>
      <c r="V12" s="71" t="s">
        <v>41</v>
      </c>
      <c r="W12" s="72"/>
      <c r="X12" s="72"/>
      <c r="Y12" s="73"/>
      <c r="Z12" s="73"/>
      <c r="AA12" s="74"/>
    </row>
    <row r="13" spans="1:27" x14ac:dyDescent="0.2">
      <c r="A13" s="83"/>
      <c r="B13" s="71"/>
      <c r="C13" s="71"/>
      <c r="D13" s="71"/>
      <c r="E13" s="71"/>
      <c r="F13" s="76"/>
      <c r="G13" s="77"/>
      <c r="H13" s="64"/>
      <c r="I13" s="64"/>
      <c r="J13" s="8" t="s">
        <v>42</v>
      </c>
      <c r="K13" s="2" t="s">
        <v>43</v>
      </c>
      <c r="L13" s="2" t="s">
        <v>44</v>
      </c>
      <c r="M13" s="75"/>
      <c r="N13" s="75"/>
      <c r="O13" s="8" t="s">
        <v>42</v>
      </c>
      <c r="P13" s="71"/>
      <c r="Q13" s="71"/>
      <c r="R13" s="71"/>
      <c r="S13" s="71"/>
      <c r="T13" s="71"/>
      <c r="U13" s="71"/>
      <c r="V13" s="71"/>
      <c r="W13" s="72"/>
      <c r="X13" s="72"/>
      <c r="Y13" s="73"/>
      <c r="Z13" s="73"/>
      <c r="AA13" s="74"/>
    </row>
    <row r="14" spans="1:27" ht="114.75" x14ac:dyDescent="0.2">
      <c r="A14" s="9"/>
      <c r="B14" s="10" t="s">
        <v>58</v>
      </c>
      <c r="C14" s="10" t="s">
        <v>46</v>
      </c>
      <c r="D14" s="11" t="s">
        <v>695</v>
      </c>
      <c r="E14" s="11" t="s">
        <v>696</v>
      </c>
      <c r="F14" s="12" t="s">
        <v>697</v>
      </c>
      <c r="G14" s="11" t="s">
        <v>698</v>
      </c>
      <c r="H14" s="11">
        <v>2</v>
      </c>
      <c r="I14" s="11">
        <v>4</v>
      </c>
      <c r="J14" s="13" t="str">
        <f t="shared" ref="J14:J18" si="0">IF(E14="8. Corrupción",IF(OR(AND(H14=1,I14=5),AND(H14=2,I14=5),AND(H14=3,I14=4),(H14+I14&gt;=8)),"Extrema",IF(OR(AND(H14=1,I14=4),AND(H14=2,I14=4),AND(H14=4,I14=3),AND(H14=3,I14=3)),"Alta",IF(OR(AND(H14=1,I14=3),AND(H14=2,I14=3)),"Moderada","Error - para riesgo de Corrupción el Impacto aplica desde 3"))),IF(H14+I14=0,"",IF(OR(AND(H14=3,I14=4),(AND(H14=2,I14=5)),(AND(H14=1,I14=5))),"Extrema",IF(OR(AND(H14=3,I14=1),(AND(H14=2,I14=2))),"Baja",IF(OR(AND(H14=4,I14=1),AND(H14=3,I14=2),AND(H14=2,I14=3),AND(H14=1,I14=3)),"Moderada",IF(H14+I14&gt;=8,"Extrema",IF(H14+I14&lt;4,"Baja",IF(H14+I14&gt;=6,"Alta","Alta"))))))))</f>
        <v>Alta</v>
      </c>
      <c r="K14" s="12" t="s">
        <v>51</v>
      </c>
      <c r="L14" s="12" t="s">
        <v>699</v>
      </c>
      <c r="M14" s="11">
        <v>1</v>
      </c>
      <c r="N14" s="11">
        <v>3</v>
      </c>
      <c r="O14" s="13" t="str">
        <f t="shared" ref="O14" si="1">IF(J14="8. Corrupción",IF(OR(AND(M14=1,N14=5),AND(M14=2,N14=5),AND(M14=3,N14=4),(M14+N14&gt;=8)),"Extrema",IF(OR(AND(M14=1,N14=4),AND(M14=2,N14=4),AND(M14=4,N14=3),AND(M14=3,N14=3)),"Alta",IF(OR(AND(M14=1,N14=3),AND(M14=2,N14=3)),"Moderada","Error - para riesgo de Corrupción el Impacto aplica desde 3"))),IF(M14+N14=0,"",IF(OR(AND(M14=3,N14=4),(AND(M14=2,N14=5)),(AND(M14=1,N14=5))),"Extrema",IF(OR(AND(M14=3,N14=1),(AND(M14=2,N14=2))),"Baja",IF(OR(AND(M14=4,N14=1),AND(M14=3,N14=2),AND(M14=2,N14=3),AND(M14=1,N14=3)),"Moderada",IF(M14+N14&gt;=8,"Extrema",IF(M14+N14&lt;4,"Baja",IF(M14+N14&gt;=6,"Alta","Alta"))))))))</f>
        <v>Moderada</v>
      </c>
      <c r="P14" s="11" t="s">
        <v>72</v>
      </c>
      <c r="Q14" s="14" t="s">
        <v>700</v>
      </c>
      <c r="R14" s="11" t="s">
        <v>701</v>
      </c>
      <c r="S14" s="11" t="s">
        <v>56</v>
      </c>
      <c r="T14" s="11" t="s">
        <v>618</v>
      </c>
      <c r="U14" s="15">
        <v>45292</v>
      </c>
      <c r="V14" s="15">
        <v>45657</v>
      </c>
      <c r="W14" s="11"/>
      <c r="X14" s="16"/>
      <c r="Y14" s="11"/>
      <c r="Z14" s="11"/>
      <c r="AA14" s="17"/>
    </row>
    <row r="15" spans="1:27" ht="102" x14ac:dyDescent="0.2">
      <c r="A15" s="9"/>
      <c r="B15" s="10" t="s">
        <v>102</v>
      </c>
      <c r="C15" s="10" t="s">
        <v>85</v>
      </c>
      <c r="D15" s="11" t="s">
        <v>702</v>
      </c>
      <c r="E15" s="11" t="s">
        <v>696</v>
      </c>
      <c r="F15" s="12" t="s">
        <v>703</v>
      </c>
      <c r="G15" s="11" t="s">
        <v>704</v>
      </c>
      <c r="H15" s="11">
        <v>4</v>
      </c>
      <c r="I15" s="11">
        <v>4</v>
      </c>
      <c r="J15" s="13" t="str">
        <f t="shared" si="0"/>
        <v>Extrema</v>
      </c>
      <c r="K15" s="12" t="s">
        <v>554</v>
      </c>
      <c r="L15" s="12" t="s">
        <v>705</v>
      </c>
      <c r="M15" s="11">
        <v>2</v>
      </c>
      <c r="N15" s="11">
        <v>2</v>
      </c>
      <c r="O15" s="13" t="str">
        <f t="shared" ref="O15:O17" si="2">IF(E15="8. Corrupción",IF(OR(AND(M15=1,N15=5),AND(M15=2,N15=5),AND(M15=3,N15=4),(M15+N15&gt;=8)),"Extrema",IF(OR(AND(M15=1,N15=4),AND(M15=2,N15=4),AND(M15=4,N15=3),AND(M15=3,N15=3)),"Alta",IF(OR(AND(M15=1,N15=3),AND(M15=2,N15=3)),"Moderada","No aplica para Corrupción"))),IF(M15+N15=0,"",IF(OR(AND(M15=3,N15=4),(AND(M15=2,N15=5)),(AND(M15=1,N15=5))),"Extrema",IF(OR(AND(M15=3,N15=1),(AND(M15=2,N15=2))),"Baja",IF(OR(AND(M15=4,N15=1),AND(M15=3,N15=2),AND(M15=2,N15=3),AND(M15=1,N15=3)),"Moderada",IF(M15+N15&gt;=8,"Extrema",IF(M15+N15&lt;4,"Baja",IF(M15+N15&gt;=6,"Alta","Alta"))))))))</f>
        <v>No aplica para Corrupción</v>
      </c>
      <c r="P15" s="11" t="s">
        <v>53</v>
      </c>
      <c r="Q15" s="14" t="s">
        <v>706</v>
      </c>
      <c r="R15" s="11" t="s">
        <v>124</v>
      </c>
      <c r="S15" s="11" t="s">
        <v>93</v>
      </c>
      <c r="T15" s="11" t="s">
        <v>707</v>
      </c>
      <c r="U15" s="15">
        <v>45292</v>
      </c>
      <c r="V15" s="15">
        <v>45657</v>
      </c>
      <c r="W15" s="11"/>
      <c r="X15" s="16"/>
      <c r="Y15" s="11"/>
      <c r="Z15" s="11"/>
      <c r="AA15" s="17"/>
    </row>
    <row r="16" spans="1:27" ht="114.75" x14ac:dyDescent="0.2">
      <c r="A16" s="9" t="s">
        <v>383</v>
      </c>
      <c r="B16" s="10" t="s">
        <v>58</v>
      </c>
      <c r="C16" s="10" t="s">
        <v>126</v>
      </c>
      <c r="D16" s="11" t="s">
        <v>708</v>
      </c>
      <c r="E16" s="11" t="s">
        <v>696</v>
      </c>
      <c r="F16" s="12" t="s">
        <v>709</v>
      </c>
      <c r="G16" s="11" t="s">
        <v>710</v>
      </c>
      <c r="H16" s="11">
        <v>2</v>
      </c>
      <c r="I16" s="11">
        <v>4</v>
      </c>
      <c r="J16" s="13" t="str">
        <f t="shared" si="0"/>
        <v>Alta</v>
      </c>
      <c r="K16" s="12" t="s">
        <v>147</v>
      </c>
      <c r="L16" s="12" t="s">
        <v>711</v>
      </c>
      <c r="M16" s="11">
        <v>1</v>
      </c>
      <c r="N16" s="11">
        <v>3</v>
      </c>
      <c r="O16" s="13" t="str">
        <f t="shared" si="2"/>
        <v>Moderada</v>
      </c>
      <c r="P16" s="11" t="s">
        <v>72</v>
      </c>
      <c r="Q16" s="14" t="s">
        <v>712</v>
      </c>
      <c r="R16" s="11" t="s">
        <v>713</v>
      </c>
      <c r="S16" s="11" t="s">
        <v>56</v>
      </c>
      <c r="T16" s="11" t="s">
        <v>714</v>
      </c>
      <c r="U16" s="15">
        <v>45292</v>
      </c>
      <c r="V16" s="15">
        <v>45657</v>
      </c>
      <c r="W16" s="11"/>
      <c r="X16" s="16"/>
      <c r="Y16" s="11"/>
      <c r="Z16" s="11"/>
      <c r="AA16" s="17"/>
    </row>
    <row r="17" spans="1:27" ht="76.5" x14ac:dyDescent="0.2">
      <c r="A17" s="9"/>
      <c r="B17" s="10" t="s">
        <v>102</v>
      </c>
      <c r="C17" s="10" t="s">
        <v>152</v>
      </c>
      <c r="D17" s="11" t="s">
        <v>715</v>
      </c>
      <c r="E17" s="11" t="s">
        <v>87</v>
      </c>
      <c r="F17" s="12" t="s">
        <v>162</v>
      </c>
      <c r="G17" s="11" t="s">
        <v>163</v>
      </c>
      <c r="H17" s="11">
        <v>1</v>
      </c>
      <c r="I17" s="11">
        <v>4</v>
      </c>
      <c r="J17" s="13" t="str">
        <f t="shared" si="0"/>
        <v>Alta</v>
      </c>
      <c r="K17" s="12" t="s">
        <v>51</v>
      </c>
      <c r="L17" s="12" t="s">
        <v>164</v>
      </c>
      <c r="M17" s="11">
        <v>1</v>
      </c>
      <c r="N17" s="11">
        <v>2</v>
      </c>
      <c r="O17" s="13" t="str">
        <f t="shared" si="2"/>
        <v>Baja</v>
      </c>
      <c r="P17" s="11" t="s">
        <v>53</v>
      </c>
      <c r="Q17" s="14" t="s">
        <v>165</v>
      </c>
      <c r="R17" s="11" t="s">
        <v>166</v>
      </c>
      <c r="S17" s="11" t="s">
        <v>93</v>
      </c>
      <c r="T17" s="11" t="s">
        <v>167</v>
      </c>
      <c r="U17" s="15">
        <v>45292</v>
      </c>
      <c r="V17" s="15">
        <v>45657</v>
      </c>
      <c r="W17" s="11"/>
      <c r="X17" s="16"/>
      <c r="Y17" s="11"/>
      <c r="Z17" s="11"/>
      <c r="AA17" s="17"/>
    </row>
    <row r="18" spans="1:27" ht="165.75" x14ac:dyDescent="0.2">
      <c r="A18" s="9"/>
      <c r="B18" s="10" t="s">
        <v>58</v>
      </c>
      <c r="C18" s="10" t="s">
        <v>176</v>
      </c>
      <c r="D18" s="11" t="s">
        <v>716</v>
      </c>
      <c r="E18" s="11" t="s">
        <v>696</v>
      </c>
      <c r="F18" s="12" t="s">
        <v>717</v>
      </c>
      <c r="G18" s="11" t="s">
        <v>718</v>
      </c>
      <c r="H18" s="11">
        <v>2</v>
      </c>
      <c r="I18" s="11">
        <v>4</v>
      </c>
      <c r="J18" s="13" t="str">
        <f t="shared" si="0"/>
        <v>Alta</v>
      </c>
      <c r="K18" s="12" t="s">
        <v>51</v>
      </c>
      <c r="L18" s="12" t="s">
        <v>719</v>
      </c>
      <c r="M18" s="11">
        <v>1</v>
      </c>
      <c r="N18" s="11">
        <v>3</v>
      </c>
      <c r="O18" s="13" t="str">
        <f t="shared" ref="O18" si="3">IF(J18="8. Corrupción",IF(OR(AND(M18=1,N18=5),AND(M18=2,N18=5),AND(M18=3,N18=4),(M18+N18&gt;=8)),"Extrema",IF(OR(AND(M18=1,N18=4),AND(M18=2,N18=4),AND(M18=4,N18=3),AND(M18=3,N18=3)),"Alta",IF(OR(AND(M18=1,N18=3),AND(M18=2,N18=3)),"Moderada","Error - para riesgo de Corrupción el Impacto aplica desde 3"))),IF(M18+N18=0,"",IF(OR(AND(M18=3,N18=4),(AND(M18=2,N18=5)),(AND(M18=1,N18=5))),"Extrema",IF(OR(AND(M18=3,N18=1),(AND(M18=2,N18=2))),"Baja",IF(OR(AND(M18=4,N18=1),AND(M18=3,N18=2),AND(M18=2,N18=3),AND(M18=1,N18=3)),"Moderada",IF(M18+N18&gt;=8,"Extrema",IF(M18+N18&lt;4,"Baja",IF(M18+N18&gt;=6,"Alta","Alta"))))))))</f>
        <v>Moderada</v>
      </c>
      <c r="P18" s="11" t="s">
        <v>72</v>
      </c>
      <c r="Q18" s="14" t="s">
        <v>720</v>
      </c>
      <c r="R18" s="11" t="s">
        <v>721</v>
      </c>
      <c r="S18" s="11" t="s">
        <v>176</v>
      </c>
      <c r="T18" s="11" t="s">
        <v>722</v>
      </c>
      <c r="U18" s="15">
        <v>45292</v>
      </c>
      <c r="V18" s="15">
        <v>45657</v>
      </c>
      <c r="W18" s="11"/>
      <c r="X18" s="16"/>
      <c r="Y18" s="11"/>
      <c r="Z18" s="11"/>
      <c r="AA18" s="17"/>
    </row>
    <row r="19" spans="1:27" ht="140.25" x14ac:dyDescent="0.2">
      <c r="A19" s="19" t="s">
        <v>383</v>
      </c>
      <c r="B19" s="20" t="s">
        <v>102</v>
      </c>
      <c r="C19" s="20" t="s">
        <v>184</v>
      </c>
      <c r="D19" s="37" t="s">
        <v>723</v>
      </c>
      <c r="E19" s="21" t="s">
        <v>696</v>
      </c>
      <c r="F19" s="22" t="s">
        <v>724</v>
      </c>
      <c r="G19" s="22" t="s">
        <v>725</v>
      </c>
      <c r="H19" s="21">
        <v>4</v>
      </c>
      <c r="I19" s="21">
        <v>4</v>
      </c>
      <c r="J19" s="24" t="s">
        <v>726</v>
      </c>
      <c r="K19" s="22" t="s">
        <v>51</v>
      </c>
      <c r="L19" s="22" t="s">
        <v>727</v>
      </c>
      <c r="M19" s="21">
        <v>2</v>
      </c>
      <c r="N19" s="21">
        <v>2</v>
      </c>
      <c r="O19" s="38" t="s">
        <v>728</v>
      </c>
      <c r="P19" s="21" t="s">
        <v>72</v>
      </c>
      <c r="Q19" s="23" t="s">
        <v>729</v>
      </c>
      <c r="R19" s="21" t="s">
        <v>730</v>
      </c>
      <c r="S19" s="21" t="s">
        <v>191</v>
      </c>
      <c r="T19" s="21" t="s">
        <v>731</v>
      </c>
      <c r="U19" s="15">
        <v>45292</v>
      </c>
      <c r="V19" s="15">
        <v>45657</v>
      </c>
      <c r="W19" s="11"/>
      <c r="X19" s="16"/>
      <c r="Y19" s="11"/>
      <c r="Z19" s="11"/>
      <c r="AA19" s="17"/>
    </row>
    <row r="20" spans="1:27" ht="140.25" x14ac:dyDescent="0.2">
      <c r="A20" s="9"/>
      <c r="B20" s="10" t="s">
        <v>102</v>
      </c>
      <c r="C20" s="10" t="s">
        <v>223</v>
      </c>
      <c r="D20" s="11" t="s">
        <v>732</v>
      </c>
      <c r="E20" s="11" t="s">
        <v>696</v>
      </c>
      <c r="F20" s="12" t="s">
        <v>733</v>
      </c>
      <c r="G20" s="11" t="s">
        <v>734</v>
      </c>
      <c r="H20" s="39">
        <v>4</v>
      </c>
      <c r="I20" s="11">
        <v>4</v>
      </c>
      <c r="J20" s="13" t="str">
        <f t="shared" ref="J20:J47" si="4">IF(E20="8. Corrupción",IF(OR(AND(H20=1,I20=5),AND(H20=2,I20=5),AND(H20=3,I20=4),(H20+I20&gt;=8)),"Extrema",IF(OR(AND(H20=1,I20=4),AND(H20=2,I20=4),AND(H20=4,I20=3),AND(H20=3,I20=3)),"Alta",IF(OR(AND(H20=1,I20=3),AND(H20=2,I20=3)),"Moderada","Error - para riesgo de Corrupción el Impacto aplica desde 3"))),IF(H20+I20=0,"",IF(OR(AND(H20=3,I20=4),(AND(H20=2,I20=5)),(AND(H20=1,I20=5))),"Extrema",IF(OR(AND(H20=3,I20=1),(AND(H20=2,I20=2))),"Baja",IF(OR(AND(H20=4,I20=1),AND(H20=3,I20=2),AND(H20=2,I20=3),AND(H20=1,I20=3)),"Moderada",IF(H20+I20&gt;=8,"Extrema",IF(H20+I20&lt;4,"Baja",IF(H20+I20&gt;=6,"Alta","Alta"))))))))</f>
        <v>Extrema</v>
      </c>
      <c r="K20" s="12" t="s">
        <v>51</v>
      </c>
      <c r="L20" s="12" t="s">
        <v>735</v>
      </c>
      <c r="M20" s="11">
        <v>2</v>
      </c>
      <c r="N20" s="11">
        <v>2</v>
      </c>
      <c r="O20" s="13" t="str">
        <f t="shared" ref="O20" si="5">IF(E20="8. Corrupción",IF(OR(AND(M20=1,N20=5),AND(M20=2,N20=5),AND(M20=3,N20=4),(M20+N20&gt;=8)),"Extrema",IF(OR(AND(M20=1,N20=4),AND(M20=2,N20=4),AND(M20=4,N20=3),AND(M20=3,N20=3)),"Alta",IF(OR(AND(M20=1,N20=3),AND(M20=2,N20=3)),"Moderada","No aplica para Corrupción"))),IF(M20+N20=0,"",IF(OR(AND(M20=3,N20=4),(AND(M20=2,N20=5)),(AND(M20=1,N20=5))),"Extrema",IF(OR(AND(M20=3,N20=1),(AND(M20=2,N20=2))),"Baja",IF(OR(AND(M20=4,N20=1),AND(M20=3,N20=2),AND(M20=2,N20=3),AND(M20=1,N20=3)),"Moderada",IF(M20+N20&gt;=8,"Extrema",IF(M20+N20&lt;4,"Baja",IF(M20+N20&gt;=6,"Alta","Alta"))))))))</f>
        <v>No aplica para Corrupción</v>
      </c>
      <c r="P20" s="11" t="s">
        <v>53</v>
      </c>
      <c r="Q20" s="14" t="s">
        <v>736</v>
      </c>
      <c r="R20" s="11" t="s">
        <v>737</v>
      </c>
      <c r="S20" s="11" t="s">
        <v>221</v>
      </c>
      <c r="T20" s="11" t="s">
        <v>738</v>
      </c>
      <c r="U20" s="15">
        <v>45292</v>
      </c>
      <c r="V20" s="15">
        <v>45657</v>
      </c>
      <c r="W20" s="11"/>
      <c r="X20" s="16"/>
      <c r="Y20" s="11"/>
      <c r="Z20" s="11"/>
      <c r="AA20" s="17"/>
    </row>
    <row r="21" spans="1:27" ht="89.25" x14ac:dyDescent="0.2">
      <c r="A21" s="9"/>
      <c r="B21" s="10" t="s">
        <v>84</v>
      </c>
      <c r="C21" s="10" t="s">
        <v>261</v>
      </c>
      <c r="D21" s="40" t="s">
        <v>739</v>
      </c>
      <c r="E21" s="11" t="s">
        <v>696</v>
      </c>
      <c r="F21" s="12" t="s">
        <v>740</v>
      </c>
      <c r="G21" s="18" t="s">
        <v>741</v>
      </c>
      <c r="H21" s="11">
        <v>4</v>
      </c>
      <c r="I21" s="11">
        <v>4</v>
      </c>
      <c r="J21" s="13" t="str">
        <f t="shared" si="4"/>
        <v>Extrema</v>
      </c>
      <c r="K21" s="12" t="s">
        <v>70</v>
      </c>
      <c r="L21" s="12" t="s">
        <v>742</v>
      </c>
      <c r="M21" s="11">
        <v>2</v>
      </c>
      <c r="N21" s="11">
        <v>2</v>
      </c>
      <c r="O21" s="13" t="str">
        <f t="shared" ref="O21:O22" si="6">IF(J21="8. Corrupción",IF(OR(AND(M21=1,N21=5),AND(M21=2,N21=5),AND(M21=3,N21=4),(M21+N21&gt;=8)),"Extrema",IF(OR(AND(M21=1,N21=4),AND(M21=2,N21=4),AND(M21=4,N21=3),AND(M21=3,N21=3)),"Alta",IF(OR(AND(M21=1,N21=3),AND(M21=2,N21=3)),"Moderada","Error - para riesgo de Corrupción el Impacto aplica desde 3"))),IF(M21+N21=0,"",IF(OR(AND(M21=3,N21=4),(AND(M21=2,N21=5)),(AND(M21=1,N21=5))),"Extrema",IF(OR(AND(M21=3,N21=1),(AND(M21=2,N21=2))),"Baja",IF(OR(AND(M21=4,N21=1),AND(M21=3,N21=2),AND(M21=2,N21=3),AND(M21=1,N21=3)),"Moderada",IF(M21+N21&gt;=8,"Extrema",IF(M21+N21&lt;4,"Baja",IF(M21+N21&gt;=6,"Alta","Alta"))))))))</f>
        <v>Baja</v>
      </c>
      <c r="P21" s="11" t="s">
        <v>72</v>
      </c>
      <c r="Q21" s="14" t="s">
        <v>743</v>
      </c>
      <c r="R21" s="11" t="s">
        <v>283</v>
      </c>
      <c r="S21" s="11" t="s">
        <v>268</v>
      </c>
      <c r="T21" s="11" t="s">
        <v>744</v>
      </c>
      <c r="U21" s="15">
        <v>45292</v>
      </c>
      <c r="V21" s="15">
        <v>45657</v>
      </c>
      <c r="W21" s="11"/>
      <c r="X21" s="16"/>
      <c r="Y21" s="11"/>
      <c r="Z21" s="11"/>
      <c r="AA21" s="17"/>
    </row>
    <row r="22" spans="1:27" ht="89.25" x14ac:dyDescent="0.2">
      <c r="A22" s="9" t="s">
        <v>383</v>
      </c>
      <c r="B22" s="10" t="s">
        <v>84</v>
      </c>
      <c r="C22" s="10" t="s">
        <v>261</v>
      </c>
      <c r="D22" s="18" t="s">
        <v>745</v>
      </c>
      <c r="E22" s="11" t="s">
        <v>696</v>
      </c>
      <c r="F22" s="12" t="s">
        <v>746</v>
      </c>
      <c r="G22" s="18" t="s">
        <v>741</v>
      </c>
      <c r="H22" s="11">
        <v>5</v>
      </c>
      <c r="I22" s="11">
        <v>5</v>
      </c>
      <c r="J22" s="13" t="str">
        <f t="shared" si="4"/>
        <v>Extrema</v>
      </c>
      <c r="K22" s="12" t="s">
        <v>70</v>
      </c>
      <c r="L22" s="12" t="s">
        <v>747</v>
      </c>
      <c r="M22" s="11">
        <v>2</v>
      </c>
      <c r="N22" s="11">
        <v>2</v>
      </c>
      <c r="O22" s="13" t="str">
        <f t="shared" si="6"/>
        <v>Baja</v>
      </c>
      <c r="P22" s="11" t="s">
        <v>72</v>
      </c>
      <c r="Q22" s="14" t="s">
        <v>748</v>
      </c>
      <c r="R22" s="11" t="s">
        <v>749</v>
      </c>
      <c r="S22" s="11" t="s">
        <v>268</v>
      </c>
      <c r="T22" s="18" t="s">
        <v>750</v>
      </c>
      <c r="U22" s="15">
        <v>45292</v>
      </c>
      <c r="V22" s="15">
        <v>45657</v>
      </c>
      <c r="W22" s="11"/>
      <c r="X22" s="16"/>
      <c r="Y22" s="11"/>
      <c r="Z22" s="11"/>
      <c r="AA22" s="17"/>
    </row>
    <row r="23" spans="1:27" ht="114.75" x14ac:dyDescent="0.2">
      <c r="A23" s="9"/>
      <c r="B23" s="10" t="s">
        <v>58</v>
      </c>
      <c r="C23" s="10" t="s">
        <v>298</v>
      </c>
      <c r="D23" s="11" t="s">
        <v>695</v>
      </c>
      <c r="E23" s="11" t="s">
        <v>48</v>
      </c>
      <c r="F23" s="12" t="s">
        <v>697</v>
      </c>
      <c r="G23" s="11" t="s">
        <v>698</v>
      </c>
      <c r="H23" s="11">
        <v>2</v>
      </c>
      <c r="I23" s="11">
        <v>4</v>
      </c>
      <c r="J23" s="13" t="str">
        <f t="shared" si="4"/>
        <v>Alta</v>
      </c>
      <c r="K23" s="12" t="s">
        <v>51</v>
      </c>
      <c r="L23" s="12" t="s">
        <v>699</v>
      </c>
      <c r="M23" s="11">
        <v>1</v>
      </c>
      <c r="N23" s="11">
        <v>3</v>
      </c>
      <c r="O23" s="13" t="str">
        <f t="shared" ref="O23:O25" si="7">IF(E23="8. Corrupción",IF(OR(AND(M23=1,N23=5),AND(M23=2,N23=5),AND(M23=3,N23=4),(M23+N23&gt;=8)),"Extrema",IF(OR(AND(M23=1,N23=4),AND(M23=2,N23=4),AND(M23=4,N23=3),AND(M23=3,N23=3)),"Alta",IF(OR(AND(M23=1,N23=3),AND(M23=2,N23=3)),"Moderada","No aplica para Corrupción"))),IF(M23+N23=0,"",IF(OR(AND(M23=3,N23=4),(AND(M23=2,N23=5)),(AND(M23=1,N23=5))),"Extrema",IF(OR(AND(M23=3,N23=1),(AND(M23=2,N23=2))),"Baja",IF(OR(AND(M23=4,N23=1),AND(M23=3,N23=2),AND(M23=2,N23=3),AND(M23=1,N23=3)),"Moderada",IF(M23+N23&gt;=8,"Extrema",IF(M23+N23&lt;4,"Baja",IF(M23+N23&gt;=6,"Alta","Alta"))))))))</f>
        <v>Moderada</v>
      </c>
      <c r="P23" s="11" t="s">
        <v>53</v>
      </c>
      <c r="Q23" s="14" t="s">
        <v>751</v>
      </c>
      <c r="R23" s="11" t="s">
        <v>701</v>
      </c>
      <c r="S23" s="11" t="s">
        <v>305</v>
      </c>
      <c r="T23" s="11" t="s">
        <v>618</v>
      </c>
      <c r="U23" s="15">
        <v>45292</v>
      </c>
      <c r="V23" s="15">
        <v>45657</v>
      </c>
      <c r="W23" s="11"/>
      <c r="X23" s="16"/>
      <c r="Y23" s="11"/>
      <c r="Z23" s="11"/>
      <c r="AA23" s="17"/>
    </row>
    <row r="24" spans="1:27" ht="165.75" x14ac:dyDescent="0.2">
      <c r="A24" s="9"/>
      <c r="B24" s="10" t="s">
        <v>58</v>
      </c>
      <c r="C24" s="10" t="s">
        <v>314</v>
      </c>
      <c r="D24" s="11" t="s">
        <v>752</v>
      </c>
      <c r="E24" s="11" t="s">
        <v>696</v>
      </c>
      <c r="F24" s="12" t="s">
        <v>753</v>
      </c>
      <c r="G24" s="11" t="s">
        <v>754</v>
      </c>
      <c r="H24" s="11">
        <v>2</v>
      </c>
      <c r="I24" s="11">
        <v>4</v>
      </c>
      <c r="J24" s="13" t="str">
        <f t="shared" si="4"/>
        <v>Alta</v>
      </c>
      <c r="K24" s="12" t="s">
        <v>280</v>
      </c>
      <c r="L24" s="12" t="s">
        <v>755</v>
      </c>
      <c r="M24" s="11">
        <v>1</v>
      </c>
      <c r="N24" s="11">
        <v>3</v>
      </c>
      <c r="O24" s="13" t="str">
        <f t="shared" si="7"/>
        <v>Moderada</v>
      </c>
      <c r="P24" s="11" t="s">
        <v>53</v>
      </c>
      <c r="Q24" s="14" t="s">
        <v>756</v>
      </c>
      <c r="R24" s="11" t="s">
        <v>757</v>
      </c>
      <c r="S24" s="11" t="s">
        <v>305</v>
      </c>
      <c r="T24" s="11" t="s">
        <v>758</v>
      </c>
      <c r="U24" s="15">
        <v>45292</v>
      </c>
      <c r="V24" s="15">
        <v>45657</v>
      </c>
      <c r="W24" s="11"/>
      <c r="X24" s="16"/>
      <c r="Y24" s="11"/>
      <c r="Z24" s="11"/>
      <c r="AA24" s="17"/>
    </row>
    <row r="25" spans="1:27" ht="127.5" x14ac:dyDescent="0.2">
      <c r="A25" s="9"/>
      <c r="B25" s="10" t="s">
        <v>58</v>
      </c>
      <c r="C25" s="10" t="s">
        <v>314</v>
      </c>
      <c r="D25" s="11" t="s">
        <v>759</v>
      </c>
      <c r="E25" s="11" t="s">
        <v>696</v>
      </c>
      <c r="F25" s="12" t="s">
        <v>760</v>
      </c>
      <c r="G25" s="11" t="s">
        <v>754</v>
      </c>
      <c r="H25" s="11">
        <v>2</v>
      </c>
      <c r="I25" s="11">
        <v>4</v>
      </c>
      <c r="J25" s="13" t="str">
        <f t="shared" si="4"/>
        <v>Alta</v>
      </c>
      <c r="K25" s="12" t="s">
        <v>51</v>
      </c>
      <c r="L25" s="12" t="s">
        <v>761</v>
      </c>
      <c r="M25" s="11">
        <v>1</v>
      </c>
      <c r="N25" s="11">
        <v>3</v>
      </c>
      <c r="O25" s="13" t="str">
        <f t="shared" si="7"/>
        <v>Moderada</v>
      </c>
      <c r="P25" s="11" t="s">
        <v>53</v>
      </c>
      <c r="Q25" s="14" t="s">
        <v>762</v>
      </c>
      <c r="R25" s="11" t="s">
        <v>763</v>
      </c>
      <c r="S25" s="11" t="s">
        <v>305</v>
      </c>
      <c r="T25" s="11" t="s">
        <v>764</v>
      </c>
      <c r="U25" s="15">
        <v>45292</v>
      </c>
      <c r="V25" s="15">
        <v>45657</v>
      </c>
      <c r="W25" s="11"/>
      <c r="X25" s="16"/>
      <c r="Y25" s="11"/>
      <c r="Z25" s="11"/>
      <c r="AA25" s="17"/>
    </row>
    <row r="26" spans="1:27" ht="242.25" x14ac:dyDescent="0.2">
      <c r="A26" s="9"/>
      <c r="B26" s="10" t="s">
        <v>328</v>
      </c>
      <c r="C26" s="10" t="s">
        <v>329</v>
      </c>
      <c r="D26" s="11" t="s">
        <v>765</v>
      </c>
      <c r="E26" s="11" t="s">
        <v>696</v>
      </c>
      <c r="F26" s="11" t="s">
        <v>766</v>
      </c>
      <c r="G26" s="11" t="s">
        <v>767</v>
      </c>
      <c r="H26" s="11">
        <v>3</v>
      </c>
      <c r="I26" s="11">
        <v>3</v>
      </c>
      <c r="J26" s="13" t="str">
        <f t="shared" si="4"/>
        <v>Alta</v>
      </c>
      <c r="K26" s="12" t="s">
        <v>370</v>
      </c>
      <c r="L26" s="12" t="s">
        <v>768</v>
      </c>
      <c r="M26" s="11">
        <v>2</v>
      </c>
      <c r="N26" s="11">
        <v>2</v>
      </c>
      <c r="O26" s="13" t="str">
        <f t="shared" ref="O26:O30" si="8">IF(J26="8. Corrupción",IF(OR(AND(M26=1,N26=5),AND(M26=2,N26=5),AND(M26=3,N26=4),(M26+N26&gt;=8)),"Extrema",IF(OR(AND(M26=1,N26=4),AND(M26=2,N26=4),AND(M26=4,N26=3),AND(M26=3,N26=3)),"Alta",IF(OR(AND(M26=1,N26=3),AND(M26=2,N26=3)),"Moderada","Error - para riesgo de Corrupción el Impacto aplica desde 3"))),IF(M26+N26=0,"",IF(OR(AND(M26=3,N26=4),(AND(M26=2,N26=5)),(AND(M26=1,N26=5))),"Extrema",IF(OR(AND(M26=3,N26=1),(AND(M26=2,N26=2))),"Baja",IF(OR(AND(M26=4,N26=1),AND(M26=3,N26=2),AND(M26=2,N26=3),AND(M26=1,N26=3)),"Moderada",IF(M26+N26&gt;=8,"Extrema",IF(M26+N26&lt;4,"Baja",IF(M26+N26&gt;=6,"Alta","Alta"))))))))</f>
        <v>Baja</v>
      </c>
      <c r="P26" s="11" t="s">
        <v>72</v>
      </c>
      <c r="Q26" s="14" t="s">
        <v>769</v>
      </c>
      <c r="R26" s="11" t="s">
        <v>770</v>
      </c>
      <c r="S26" s="11" t="s">
        <v>159</v>
      </c>
      <c r="T26" s="11" t="s">
        <v>771</v>
      </c>
      <c r="U26" s="15">
        <v>45292</v>
      </c>
      <c r="V26" s="15">
        <v>45657</v>
      </c>
      <c r="W26" s="11"/>
      <c r="X26" s="16"/>
      <c r="Y26" s="11"/>
      <c r="Z26" s="11"/>
      <c r="AA26" s="17"/>
    </row>
    <row r="27" spans="1:27" ht="114.75" x14ac:dyDescent="0.2">
      <c r="A27" s="9"/>
      <c r="B27" s="10" t="s">
        <v>328</v>
      </c>
      <c r="C27" s="10" t="s">
        <v>329</v>
      </c>
      <c r="D27" s="11" t="s">
        <v>772</v>
      </c>
      <c r="E27" s="11" t="s">
        <v>696</v>
      </c>
      <c r="F27" s="11" t="s">
        <v>773</v>
      </c>
      <c r="G27" s="11" t="s">
        <v>774</v>
      </c>
      <c r="H27" s="11">
        <v>3</v>
      </c>
      <c r="I27" s="11">
        <v>3</v>
      </c>
      <c r="J27" s="13" t="str">
        <f t="shared" si="4"/>
        <v>Alta</v>
      </c>
      <c r="K27" s="12" t="s">
        <v>70</v>
      </c>
      <c r="L27" s="12" t="s">
        <v>775</v>
      </c>
      <c r="M27" s="11">
        <v>2</v>
      </c>
      <c r="N27" s="11">
        <v>2</v>
      </c>
      <c r="O27" s="13" t="str">
        <f t="shared" si="8"/>
        <v>Baja</v>
      </c>
      <c r="P27" s="11" t="s">
        <v>72</v>
      </c>
      <c r="Q27" s="12" t="s">
        <v>775</v>
      </c>
      <c r="R27" s="11" t="s">
        <v>770</v>
      </c>
      <c r="S27" s="11" t="s">
        <v>159</v>
      </c>
      <c r="T27" s="11" t="s">
        <v>771</v>
      </c>
      <c r="U27" s="15">
        <v>45292</v>
      </c>
      <c r="V27" s="15">
        <v>45657</v>
      </c>
      <c r="W27" s="11"/>
      <c r="X27" s="16"/>
      <c r="Y27" s="11"/>
      <c r="Z27" s="11"/>
      <c r="AA27" s="17"/>
    </row>
    <row r="28" spans="1:27" ht="165.75" x14ac:dyDescent="0.2">
      <c r="A28" s="9"/>
      <c r="B28" s="10" t="s">
        <v>328</v>
      </c>
      <c r="C28" s="10" t="s">
        <v>329</v>
      </c>
      <c r="D28" s="11" t="s">
        <v>776</v>
      </c>
      <c r="E28" s="11" t="s">
        <v>696</v>
      </c>
      <c r="F28" s="11" t="s">
        <v>777</v>
      </c>
      <c r="G28" s="11" t="s">
        <v>778</v>
      </c>
      <c r="H28" s="11">
        <v>3</v>
      </c>
      <c r="I28" s="11">
        <v>3</v>
      </c>
      <c r="J28" s="13" t="str">
        <f t="shared" si="4"/>
        <v>Alta</v>
      </c>
      <c r="K28" s="12" t="s">
        <v>147</v>
      </c>
      <c r="L28" s="12" t="s">
        <v>779</v>
      </c>
      <c r="M28" s="11">
        <v>2</v>
      </c>
      <c r="N28" s="11">
        <v>2</v>
      </c>
      <c r="O28" s="13" t="str">
        <f t="shared" si="8"/>
        <v>Baja</v>
      </c>
      <c r="P28" s="11" t="s">
        <v>72</v>
      </c>
      <c r="Q28" s="12" t="s">
        <v>779</v>
      </c>
      <c r="R28" s="11" t="s">
        <v>780</v>
      </c>
      <c r="S28" s="11" t="s">
        <v>781</v>
      </c>
      <c r="T28" s="11" t="s">
        <v>771</v>
      </c>
      <c r="U28" s="15">
        <v>45292</v>
      </c>
      <c r="V28" s="15">
        <v>45657</v>
      </c>
      <c r="W28" s="11"/>
      <c r="X28" s="16"/>
      <c r="Y28" s="11"/>
      <c r="Z28" s="11"/>
      <c r="AA28" s="17"/>
    </row>
    <row r="29" spans="1:27" ht="267.75" x14ac:dyDescent="0.2">
      <c r="A29" s="9"/>
      <c r="B29" s="10" t="s">
        <v>328</v>
      </c>
      <c r="C29" s="10" t="s">
        <v>329</v>
      </c>
      <c r="D29" s="11" t="s">
        <v>782</v>
      </c>
      <c r="E29" s="11" t="s">
        <v>696</v>
      </c>
      <c r="F29" s="11" t="s">
        <v>783</v>
      </c>
      <c r="G29" s="11" t="s">
        <v>784</v>
      </c>
      <c r="H29" s="11">
        <v>3</v>
      </c>
      <c r="I29" s="11">
        <v>3</v>
      </c>
      <c r="J29" s="13" t="str">
        <f t="shared" si="4"/>
        <v>Alta</v>
      </c>
      <c r="K29" s="12" t="s">
        <v>106</v>
      </c>
      <c r="L29" s="12" t="s">
        <v>785</v>
      </c>
      <c r="M29" s="11">
        <v>2</v>
      </c>
      <c r="N29" s="11">
        <v>2</v>
      </c>
      <c r="O29" s="13" t="str">
        <f t="shared" si="8"/>
        <v>Baja</v>
      </c>
      <c r="P29" s="11" t="s">
        <v>72</v>
      </c>
      <c r="Q29" s="12" t="s">
        <v>785</v>
      </c>
      <c r="R29" s="11" t="s">
        <v>770</v>
      </c>
      <c r="S29" s="11" t="s">
        <v>781</v>
      </c>
      <c r="T29" s="11" t="s">
        <v>771</v>
      </c>
      <c r="U29" s="15">
        <v>45292</v>
      </c>
      <c r="V29" s="15">
        <v>45657</v>
      </c>
      <c r="W29" s="11"/>
      <c r="X29" s="16"/>
      <c r="Y29" s="11"/>
      <c r="Z29" s="11"/>
      <c r="AA29" s="17"/>
    </row>
    <row r="30" spans="1:27" ht="102" x14ac:dyDescent="0.2">
      <c r="A30" s="9"/>
      <c r="B30" s="10" t="s">
        <v>466</v>
      </c>
      <c r="C30" s="10" t="s">
        <v>342</v>
      </c>
      <c r="D30" s="40" t="s">
        <v>786</v>
      </c>
      <c r="E30" s="11" t="s">
        <v>696</v>
      </c>
      <c r="F30" s="12" t="s">
        <v>787</v>
      </c>
      <c r="G30" s="18" t="s">
        <v>788</v>
      </c>
      <c r="H30" s="11">
        <v>2</v>
      </c>
      <c r="I30" s="11">
        <v>4</v>
      </c>
      <c r="J30" s="13" t="str">
        <f t="shared" si="4"/>
        <v>Alta</v>
      </c>
      <c r="K30" s="12" t="s">
        <v>51</v>
      </c>
      <c r="L30" s="12" t="s">
        <v>789</v>
      </c>
      <c r="M30" s="11">
        <v>1</v>
      </c>
      <c r="N30" s="11">
        <v>3</v>
      </c>
      <c r="O30" s="13" t="str">
        <f t="shared" si="8"/>
        <v>Moderada</v>
      </c>
      <c r="P30" s="11" t="s">
        <v>72</v>
      </c>
      <c r="Q30" s="14" t="s">
        <v>790</v>
      </c>
      <c r="R30" s="11" t="s">
        <v>791</v>
      </c>
      <c r="S30" s="11" t="s">
        <v>221</v>
      </c>
      <c r="T30" s="11" t="s">
        <v>792</v>
      </c>
      <c r="U30" s="15">
        <v>45292</v>
      </c>
      <c r="V30" s="15">
        <v>45657</v>
      </c>
      <c r="W30" s="11"/>
      <c r="X30" s="16"/>
      <c r="Y30" s="11"/>
      <c r="Z30" s="11"/>
      <c r="AA30" s="17"/>
    </row>
    <row r="31" spans="1:27" ht="76.5" x14ac:dyDescent="0.2">
      <c r="A31" s="9"/>
      <c r="B31" s="10" t="s">
        <v>102</v>
      </c>
      <c r="C31" s="10" t="s">
        <v>359</v>
      </c>
      <c r="D31" s="11" t="s">
        <v>793</v>
      </c>
      <c r="E31" s="11" t="s">
        <v>696</v>
      </c>
      <c r="F31" s="12" t="s">
        <v>794</v>
      </c>
      <c r="G31" s="11" t="s">
        <v>795</v>
      </c>
      <c r="H31" s="11">
        <v>4</v>
      </c>
      <c r="I31" s="11">
        <v>4</v>
      </c>
      <c r="J31" s="13" t="str">
        <f t="shared" si="4"/>
        <v>Extrema</v>
      </c>
      <c r="K31" s="12" t="s">
        <v>370</v>
      </c>
      <c r="L31" s="12" t="s">
        <v>796</v>
      </c>
      <c r="M31" s="11">
        <v>2</v>
      </c>
      <c r="N31" s="11">
        <v>3</v>
      </c>
      <c r="O31" s="13" t="str">
        <f t="shared" ref="O31" si="9">IF(E31="8. Corrupción",IF(OR(AND(M31=1,N31=5),AND(M31=2,N31=5),AND(M31=3,N31=4),(M31+N31&gt;=8)),"Extrema",IF(OR(AND(M31=1,N31=4),AND(M31=2,N31=4),AND(M31=4,N31=3),AND(M31=3,N31=3)),"Alta",IF(OR(AND(M31=1,N31=3),AND(M31=2,N31=3)),"Moderada","No aplica para Corrupción"))),IF(M31+N31=0,"",IF(OR(AND(M31=3,N31=4),(AND(M31=2,N31=5)),(AND(M31=1,N31=5))),"Extrema",IF(OR(AND(M31=3,N31=1),(AND(M31=2,N31=2))),"Baja",IF(OR(AND(M31=4,N31=1),AND(M31=3,N31=2),AND(M31=2,N31=3),AND(M31=1,N31=3)),"Moderada",IF(M31+N31&gt;=8,"Extrema",IF(M31+N31&lt;4,"Baja",IF(M31+N31&gt;=6,"Alta","Alta"))))))))</f>
        <v>Moderada</v>
      </c>
      <c r="P31" s="11" t="s">
        <v>53</v>
      </c>
      <c r="Q31" s="14" t="s">
        <v>797</v>
      </c>
      <c r="R31" s="11" t="s">
        <v>798</v>
      </c>
      <c r="S31" s="11" t="s">
        <v>221</v>
      </c>
      <c r="T31" s="11" t="s">
        <v>799</v>
      </c>
      <c r="U31" s="15">
        <v>45292</v>
      </c>
      <c r="V31" s="15">
        <v>45657</v>
      </c>
      <c r="W31" s="11"/>
      <c r="X31" s="16"/>
      <c r="Y31" s="11"/>
      <c r="Z31" s="11"/>
      <c r="AA31" s="17"/>
    </row>
    <row r="32" spans="1:27" ht="127.5" x14ac:dyDescent="0.2">
      <c r="A32" s="9" t="s">
        <v>383</v>
      </c>
      <c r="B32" s="9"/>
      <c r="C32" s="9" t="s">
        <v>375</v>
      </c>
      <c r="D32" s="11" t="s">
        <v>800</v>
      </c>
      <c r="E32" s="11" t="s">
        <v>696</v>
      </c>
      <c r="F32" s="12" t="s">
        <v>801</v>
      </c>
      <c r="G32" s="11" t="s">
        <v>378</v>
      </c>
      <c r="H32" s="11">
        <v>2</v>
      </c>
      <c r="I32" s="11">
        <v>4</v>
      </c>
      <c r="J32" s="13" t="str">
        <f t="shared" si="4"/>
        <v>Alta</v>
      </c>
      <c r="K32" s="12" t="s">
        <v>51</v>
      </c>
      <c r="L32" s="12" t="s">
        <v>386</v>
      </c>
      <c r="M32" s="11">
        <v>1</v>
      </c>
      <c r="N32" s="11">
        <v>3</v>
      </c>
      <c r="O32" s="13" t="str">
        <f t="shared" ref="O32" si="10">IF(J32="8. Corrupción",IF(OR(AND(M32=1,N32=5),AND(M32=2,N32=5),AND(M32=3,N32=4),(M32+N32&gt;=8)),"Extrema",IF(OR(AND(M32=1,N32=4),AND(M32=2,N32=4),AND(M32=4,N32=3),AND(M32=3,N32=3)),"Alta",IF(OR(AND(M32=1,N32=3),AND(M32=2,N32=3)),"Moderada","Error - para riesgo de Corrupción el Impacto aplica desde 3"))),IF(M32+N32=0,"",IF(OR(AND(M32=3,N32=4),(AND(M32=2,N32=5)),(AND(M32=1,N32=5))),"Extrema",IF(OR(AND(M32=3,N32=1),(AND(M32=2,N32=2))),"Baja",IF(OR(AND(M32=4,N32=1),AND(M32=3,N32=2),AND(M32=2,N32=3),AND(M32=1,N32=3)),"Moderada",IF(M32+N32&gt;=8,"Extrema",IF(M32+N32&lt;4,"Baja",IF(M32+N32&gt;=6,"Alta","Alta"))))))))</f>
        <v>Moderada</v>
      </c>
      <c r="P32" s="11" t="s">
        <v>53</v>
      </c>
      <c r="Q32" s="14" t="s">
        <v>387</v>
      </c>
      <c r="R32" s="11" t="s">
        <v>388</v>
      </c>
      <c r="S32" s="11" t="s">
        <v>268</v>
      </c>
      <c r="T32" s="11" t="s">
        <v>389</v>
      </c>
      <c r="U32" s="15">
        <v>45292</v>
      </c>
      <c r="V32" s="15">
        <v>45657</v>
      </c>
      <c r="W32" s="11"/>
      <c r="X32" s="16"/>
      <c r="Y32" s="11"/>
      <c r="Z32" s="11"/>
      <c r="AA32" s="17"/>
    </row>
    <row r="33" spans="1:27" ht="153" x14ac:dyDescent="0.2">
      <c r="A33" s="9"/>
      <c r="B33" s="10" t="s">
        <v>390</v>
      </c>
      <c r="C33" s="10" t="s">
        <v>391</v>
      </c>
      <c r="D33" s="11" t="s">
        <v>802</v>
      </c>
      <c r="E33" s="11" t="s">
        <v>87</v>
      </c>
      <c r="F33" s="12" t="s">
        <v>803</v>
      </c>
      <c r="G33" s="11" t="s">
        <v>804</v>
      </c>
      <c r="H33" s="11">
        <v>1</v>
      </c>
      <c r="I33" s="11">
        <v>4</v>
      </c>
      <c r="J33" s="13" t="str">
        <f t="shared" si="4"/>
        <v>Alta</v>
      </c>
      <c r="K33" s="12" t="s">
        <v>51</v>
      </c>
      <c r="L33" s="12" t="s">
        <v>395</v>
      </c>
      <c r="M33" s="11">
        <v>1</v>
      </c>
      <c r="N33" s="11">
        <v>3</v>
      </c>
      <c r="O33" s="13" t="str">
        <f t="shared" ref="O33" si="11">IF(E33="8. Corrupción",IF(OR(AND(M33=1,N33=5),AND(M33=2,N33=5),AND(M33=3,N33=4),(M33+N33&gt;=8)),"Extrema",IF(OR(AND(M33=1,N33=4),AND(M33=2,N33=4),AND(M33=4,N33=3),AND(M33=3,N33=3)),"Alta",IF(OR(AND(M33=1,N33=3),AND(M33=2,N33=3)),"Moderada","No aplica para Corrupción"))),IF(M33+N33=0,"",IF(OR(AND(M33=3,N33=4),(AND(M33=2,N33=5)),(AND(M33=1,N33=5))),"Extrema",IF(OR(AND(M33=3,N33=1),(AND(M33=2,N33=2))),"Baja",IF(OR(AND(M33=4,N33=1),AND(M33=3,N33=2),AND(M33=2,N33=3),AND(M33=1,N33=3)),"Moderada",IF(M33+N33&gt;=8,"Extrema",IF(M33+N33&lt;4,"Baja",IF(M33+N33&gt;=6,"Alta","Alta"))))))))</f>
        <v>Moderada</v>
      </c>
      <c r="P33" s="11" t="s">
        <v>72</v>
      </c>
      <c r="Q33" s="14" t="s">
        <v>805</v>
      </c>
      <c r="R33" s="11" t="s">
        <v>397</v>
      </c>
      <c r="S33" s="11" t="s">
        <v>221</v>
      </c>
      <c r="T33" s="11" t="s">
        <v>398</v>
      </c>
      <c r="U33" s="15">
        <v>45292</v>
      </c>
      <c r="V33" s="15">
        <v>45657</v>
      </c>
      <c r="W33" s="11"/>
      <c r="X33" s="16"/>
      <c r="Y33" s="11"/>
      <c r="Z33" s="11"/>
      <c r="AA33" s="17"/>
    </row>
    <row r="34" spans="1:27" ht="114.75" x14ac:dyDescent="0.2">
      <c r="A34" s="9"/>
      <c r="B34" s="10" t="s">
        <v>390</v>
      </c>
      <c r="C34" s="10" t="s">
        <v>426</v>
      </c>
      <c r="D34" s="11" t="s">
        <v>806</v>
      </c>
      <c r="E34" s="11" t="s">
        <v>696</v>
      </c>
      <c r="F34" s="12" t="s">
        <v>807</v>
      </c>
      <c r="G34" s="11" t="s">
        <v>808</v>
      </c>
      <c r="H34" s="11">
        <v>2</v>
      </c>
      <c r="I34" s="11">
        <v>4</v>
      </c>
      <c r="J34" s="13" t="str">
        <f t="shared" si="4"/>
        <v>Alta</v>
      </c>
      <c r="K34" s="12" t="s">
        <v>51</v>
      </c>
      <c r="L34" s="12" t="s">
        <v>431</v>
      </c>
      <c r="M34" s="11">
        <v>1</v>
      </c>
      <c r="N34" s="11">
        <v>3</v>
      </c>
      <c r="O34" s="13" t="str">
        <f t="shared" ref="O34" si="12">IF(J34="8. Corrupción",IF(OR(AND(M34=1,N34=5),AND(M34=2,N34=5),AND(M34=3,N34=4),(M34+N34&gt;=8)),"Extrema",IF(OR(AND(M34=1,N34=4),AND(M34=2,N34=4),AND(M34=4,N34=3),AND(M34=3,N34=3)),"Alta",IF(OR(AND(M34=1,N34=3),AND(M34=2,N34=3)),"Moderada","Error - para riesgo de Corrupción el Impacto aplica desde 3"))),IF(M34+N34=0,"",IF(OR(AND(M34=3,N34=4),(AND(M34=2,N34=5)),(AND(M34=1,N34=5))),"Extrema",IF(OR(AND(M34=3,N34=1),(AND(M34=2,N34=2))),"Baja",IF(OR(AND(M34=4,N34=1),AND(M34=3,N34=2),AND(M34=2,N34=3),AND(M34=1,N34=3)),"Moderada",IF(M34+N34&gt;=8,"Extrema",IF(M34+N34&lt;4,"Baja",IF(M34+N34&gt;=6,"Alta","Alta"))))))))</f>
        <v>Moderada</v>
      </c>
      <c r="P34" s="11" t="s">
        <v>53</v>
      </c>
      <c r="Q34" s="14" t="s">
        <v>432</v>
      </c>
      <c r="R34" s="11" t="s">
        <v>809</v>
      </c>
      <c r="S34" s="11" t="s">
        <v>221</v>
      </c>
      <c r="T34" s="11" t="s">
        <v>810</v>
      </c>
      <c r="U34" s="15">
        <v>45292</v>
      </c>
      <c r="V34" s="15">
        <v>45657</v>
      </c>
      <c r="W34" s="11"/>
      <c r="X34" s="16"/>
      <c r="Y34" s="11"/>
      <c r="Z34" s="11"/>
      <c r="AA34" s="17"/>
    </row>
    <row r="35" spans="1:27" ht="51" x14ac:dyDescent="0.2">
      <c r="A35" s="9"/>
      <c r="B35" s="10" t="s">
        <v>466</v>
      </c>
      <c r="C35" s="10" t="s">
        <v>475</v>
      </c>
      <c r="D35" s="11" t="s">
        <v>811</v>
      </c>
      <c r="E35" s="11" t="s">
        <v>344</v>
      </c>
      <c r="F35" s="12" t="s">
        <v>812</v>
      </c>
      <c r="G35" s="11" t="s">
        <v>813</v>
      </c>
      <c r="H35" s="11">
        <v>2</v>
      </c>
      <c r="I35" s="11">
        <v>4</v>
      </c>
      <c r="J35" s="13" t="str">
        <f t="shared" si="4"/>
        <v>Alta</v>
      </c>
      <c r="K35" s="12" t="s">
        <v>147</v>
      </c>
      <c r="L35" s="12" t="s">
        <v>814</v>
      </c>
      <c r="M35" s="11">
        <v>1</v>
      </c>
      <c r="N35" s="11">
        <v>3</v>
      </c>
      <c r="O35" s="13" t="str">
        <f t="shared" ref="O35:O36" si="13">IF(E35="8. Corrupción",IF(OR(AND(M35=1,N35=5),AND(M35=2,N35=5),AND(M35=3,N35=4),(M35+N35&gt;=8)),"Extrema",IF(OR(AND(M35=1,N35=4),AND(M35=2,N35=4),AND(M35=4,N35=3),AND(M35=3,N35=3)),"Alta",IF(OR(AND(M35=1,N35=3),AND(M35=2,N35=3)),"Moderada","No aplica para Corrupción"))),IF(M35+N35=0,"",IF(OR(AND(M35=3,N35=4),(AND(M35=2,N35=5)),(AND(M35=1,N35=5))),"Extrema",IF(OR(AND(M35=3,N35=1),(AND(M35=2,N35=2))),"Baja",IF(OR(AND(M35=4,N35=1),AND(M35=3,N35=2),AND(M35=2,N35=3),AND(M35=1,N35=3)),"Moderada",IF(M35+N35&gt;=8,"Extrema",IF(M35+N35&lt;4,"Baja",IF(M35+N35&gt;=6,"Alta","Alta"))))))))</f>
        <v>Moderada</v>
      </c>
      <c r="P35" s="11" t="s">
        <v>53</v>
      </c>
      <c r="Q35" s="14" t="s">
        <v>815</v>
      </c>
      <c r="R35" s="11" t="s">
        <v>816</v>
      </c>
      <c r="S35" s="11" t="s">
        <v>221</v>
      </c>
      <c r="T35" s="11" t="s">
        <v>816</v>
      </c>
      <c r="U35" s="15">
        <v>45292</v>
      </c>
      <c r="V35" s="15">
        <v>45657</v>
      </c>
      <c r="W35" s="11"/>
      <c r="X35" s="16"/>
      <c r="Y35" s="11"/>
      <c r="Z35" s="11"/>
      <c r="AA35" s="17"/>
    </row>
    <row r="36" spans="1:27" ht="409.5" x14ac:dyDescent="0.2">
      <c r="A36" s="9"/>
      <c r="B36" s="10" t="s">
        <v>328</v>
      </c>
      <c r="C36" s="10" t="s">
        <v>328</v>
      </c>
      <c r="D36" s="18" t="s">
        <v>817</v>
      </c>
      <c r="E36" s="11" t="s">
        <v>696</v>
      </c>
      <c r="F36" s="12" t="s">
        <v>818</v>
      </c>
      <c r="G36" s="11" t="s">
        <v>819</v>
      </c>
      <c r="H36" s="11">
        <v>3</v>
      </c>
      <c r="I36" s="11">
        <v>4</v>
      </c>
      <c r="J36" s="13" t="str">
        <f t="shared" si="4"/>
        <v>Extrema</v>
      </c>
      <c r="K36" s="12" t="s">
        <v>51</v>
      </c>
      <c r="L36" s="12" t="s">
        <v>820</v>
      </c>
      <c r="M36" s="11">
        <v>2</v>
      </c>
      <c r="N36" s="11">
        <v>3</v>
      </c>
      <c r="O36" s="13" t="str">
        <f t="shared" si="13"/>
        <v>Moderada</v>
      </c>
      <c r="P36" s="11" t="s">
        <v>72</v>
      </c>
      <c r="Q36" s="14" t="s">
        <v>821</v>
      </c>
      <c r="R36" s="11" t="s">
        <v>166</v>
      </c>
      <c r="S36" s="11" t="s">
        <v>159</v>
      </c>
      <c r="T36" s="11" t="s">
        <v>822</v>
      </c>
      <c r="U36" s="15">
        <v>45292</v>
      </c>
      <c r="V36" s="15">
        <v>45657</v>
      </c>
      <c r="W36" s="11"/>
      <c r="X36" s="16"/>
      <c r="Y36" s="11"/>
      <c r="Z36" s="11"/>
      <c r="AA36" s="17"/>
    </row>
    <row r="37" spans="1:27" ht="102" x14ac:dyDescent="0.2">
      <c r="A37" s="9"/>
      <c r="B37" s="10" t="s">
        <v>328</v>
      </c>
      <c r="C37" s="10" t="s">
        <v>328</v>
      </c>
      <c r="D37" s="11" t="s">
        <v>823</v>
      </c>
      <c r="E37" s="11" t="s">
        <v>696</v>
      </c>
      <c r="F37" s="12" t="s">
        <v>824</v>
      </c>
      <c r="G37" s="11" t="s">
        <v>819</v>
      </c>
      <c r="H37" s="11">
        <v>3</v>
      </c>
      <c r="I37" s="11">
        <v>4</v>
      </c>
      <c r="J37" s="13" t="str">
        <f t="shared" si="4"/>
        <v>Extrema</v>
      </c>
      <c r="K37" s="12" t="s">
        <v>51</v>
      </c>
      <c r="L37" s="12" t="s">
        <v>825</v>
      </c>
      <c r="M37" s="11">
        <v>2</v>
      </c>
      <c r="N37" s="11">
        <v>3</v>
      </c>
      <c r="O37" s="13" t="str">
        <f t="shared" ref="O37:O40" si="14">IF(J37="8. Corrupción",IF(OR(AND(M37=1,N37=5),AND(M37=2,N37=5),AND(M37=3,N37=4),(M37+N37&gt;=8)),"Extrema",IF(OR(AND(M37=1,N37=4),AND(M37=2,N37=4),AND(M37=4,N37=3),AND(M37=3,N37=3)),"Alta",IF(OR(AND(M37=1,N37=3),AND(M37=2,N37=3)),"Moderada","Error - para riesgo de Corrupción el Impacto aplica desde 3"))),IF(M37+N37=0,"",IF(OR(AND(M37=3,N37=4),(AND(M37=2,N37=5)),(AND(M37=1,N37=5))),"Extrema",IF(OR(AND(M37=3,N37=1),(AND(M37=2,N37=2))),"Baja",IF(OR(AND(M37=4,N37=1),AND(M37=3,N37=2),AND(M37=2,N37=3),AND(M37=1,N37=3)),"Moderada",IF(M37+N37&gt;=8,"Extrema",IF(M37+N37&lt;4,"Baja",IF(M37+N37&gt;=6,"Alta","Alta"))))))))</f>
        <v>Moderada</v>
      </c>
      <c r="P37" s="11" t="s">
        <v>72</v>
      </c>
      <c r="Q37" s="14" t="s">
        <v>826</v>
      </c>
      <c r="R37" s="11" t="s">
        <v>166</v>
      </c>
      <c r="S37" s="11" t="s">
        <v>159</v>
      </c>
      <c r="T37" s="11" t="s">
        <v>822</v>
      </c>
      <c r="U37" s="15">
        <v>45292</v>
      </c>
      <c r="V37" s="15">
        <v>45657</v>
      </c>
      <c r="W37" s="11"/>
      <c r="X37" s="16"/>
      <c r="Y37" s="11"/>
      <c r="Z37" s="11"/>
      <c r="AA37" s="17"/>
    </row>
    <row r="38" spans="1:27" ht="89.25" x14ac:dyDescent="0.2">
      <c r="A38" s="9"/>
      <c r="B38" s="10" t="s">
        <v>328</v>
      </c>
      <c r="C38" s="10" t="s">
        <v>328</v>
      </c>
      <c r="D38" s="11" t="s">
        <v>827</v>
      </c>
      <c r="E38" s="11" t="s">
        <v>696</v>
      </c>
      <c r="F38" s="12" t="s">
        <v>828</v>
      </c>
      <c r="G38" s="11" t="s">
        <v>819</v>
      </c>
      <c r="H38" s="11">
        <v>3</v>
      </c>
      <c r="I38" s="11">
        <v>4</v>
      </c>
      <c r="J38" s="13" t="str">
        <f t="shared" si="4"/>
        <v>Extrema</v>
      </c>
      <c r="K38" s="12" t="s">
        <v>51</v>
      </c>
      <c r="L38" s="12" t="s">
        <v>829</v>
      </c>
      <c r="M38" s="11">
        <v>2</v>
      </c>
      <c r="N38" s="11">
        <v>3</v>
      </c>
      <c r="O38" s="13" t="str">
        <f t="shared" si="14"/>
        <v>Moderada</v>
      </c>
      <c r="P38" s="11" t="s">
        <v>72</v>
      </c>
      <c r="Q38" s="14" t="s">
        <v>830</v>
      </c>
      <c r="R38" s="11" t="s">
        <v>831</v>
      </c>
      <c r="S38" s="11" t="s">
        <v>159</v>
      </c>
      <c r="T38" s="11" t="s">
        <v>832</v>
      </c>
      <c r="U38" s="15">
        <v>45292</v>
      </c>
      <c r="V38" s="15">
        <v>45657</v>
      </c>
      <c r="W38" s="11"/>
      <c r="X38" s="16"/>
      <c r="Y38" s="11"/>
      <c r="Z38" s="11"/>
      <c r="AA38" s="17"/>
    </row>
    <row r="39" spans="1:27" ht="409.5" x14ac:dyDescent="0.2">
      <c r="A39" s="9"/>
      <c r="B39" s="10" t="s">
        <v>328</v>
      </c>
      <c r="C39" s="10" t="s">
        <v>328</v>
      </c>
      <c r="D39" s="11" t="s">
        <v>833</v>
      </c>
      <c r="E39" s="11" t="s">
        <v>696</v>
      </c>
      <c r="F39" s="12" t="s">
        <v>834</v>
      </c>
      <c r="G39" s="11" t="s">
        <v>819</v>
      </c>
      <c r="H39" s="11">
        <v>3</v>
      </c>
      <c r="I39" s="11">
        <v>4</v>
      </c>
      <c r="J39" s="13" t="str">
        <f t="shared" si="4"/>
        <v>Extrema</v>
      </c>
      <c r="K39" s="12" t="s">
        <v>51</v>
      </c>
      <c r="L39" s="12" t="s">
        <v>835</v>
      </c>
      <c r="M39" s="11">
        <v>2</v>
      </c>
      <c r="N39" s="11">
        <v>3</v>
      </c>
      <c r="O39" s="13" t="str">
        <f t="shared" si="14"/>
        <v>Moderada</v>
      </c>
      <c r="P39" s="11" t="s">
        <v>72</v>
      </c>
      <c r="Q39" s="14" t="s">
        <v>836</v>
      </c>
      <c r="R39" s="11" t="s">
        <v>166</v>
      </c>
      <c r="S39" s="11" t="s">
        <v>159</v>
      </c>
      <c r="T39" s="11" t="s">
        <v>822</v>
      </c>
      <c r="U39" s="15">
        <v>45292</v>
      </c>
      <c r="V39" s="15">
        <v>45657</v>
      </c>
      <c r="W39" s="11"/>
      <c r="X39" s="16"/>
      <c r="Y39" s="11"/>
      <c r="Z39" s="11"/>
      <c r="AA39" s="17"/>
    </row>
    <row r="40" spans="1:27" ht="102" x14ac:dyDescent="0.2">
      <c r="A40" s="9" t="s">
        <v>383</v>
      </c>
      <c r="B40" s="10" t="s">
        <v>328</v>
      </c>
      <c r="C40" s="10" t="s">
        <v>328</v>
      </c>
      <c r="D40" s="11" t="s">
        <v>837</v>
      </c>
      <c r="E40" s="11" t="s">
        <v>696</v>
      </c>
      <c r="F40" s="12" t="s">
        <v>838</v>
      </c>
      <c r="G40" s="11" t="s">
        <v>819</v>
      </c>
      <c r="H40" s="11">
        <v>3</v>
      </c>
      <c r="I40" s="11">
        <v>4</v>
      </c>
      <c r="J40" s="13" t="str">
        <f t="shared" si="4"/>
        <v>Extrema</v>
      </c>
      <c r="K40" s="12" t="s">
        <v>51</v>
      </c>
      <c r="L40" s="12" t="s">
        <v>839</v>
      </c>
      <c r="M40" s="11">
        <v>2</v>
      </c>
      <c r="N40" s="11">
        <v>3</v>
      </c>
      <c r="O40" s="13" t="str">
        <f t="shared" si="14"/>
        <v>Moderada</v>
      </c>
      <c r="P40" s="11" t="s">
        <v>72</v>
      </c>
      <c r="Q40" s="14" t="s">
        <v>840</v>
      </c>
      <c r="R40" s="11" t="s">
        <v>166</v>
      </c>
      <c r="S40" s="11" t="s">
        <v>159</v>
      </c>
      <c r="T40" s="11" t="s">
        <v>841</v>
      </c>
      <c r="U40" s="15">
        <v>45292</v>
      </c>
      <c r="V40" s="15">
        <v>45657</v>
      </c>
      <c r="W40" s="11"/>
      <c r="X40" s="16"/>
      <c r="Y40" s="11"/>
      <c r="Z40" s="11"/>
      <c r="AA40" s="17"/>
    </row>
    <row r="41" spans="1:27" ht="114.75" x14ac:dyDescent="0.2">
      <c r="A41" s="9"/>
      <c r="B41" s="10" t="s">
        <v>102</v>
      </c>
      <c r="C41" s="10" t="s">
        <v>550</v>
      </c>
      <c r="D41" s="18" t="s">
        <v>842</v>
      </c>
      <c r="E41" s="11" t="s">
        <v>696</v>
      </c>
      <c r="F41" s="12" t="s">
        <v>843</v>
      </c>
      <c r="G41" s="18" t="s">
        <v>844</v>
      </c>
      <c r="H41" s="11">
        <v>2</v>
      </c>
      <c r="I41" s="11">
        <v>4</v>
      </c>
      <c r="J41" s="13" t="str">
        <f t="shared" si="4"/>
        <v>Alta</v>
      </c>
      <c r="K41" s="12" t="s">
        <v>51</v>
      </c>
      <c r="L41" s="12" t="s">
        <v>845</v>
      </c>
      <c r="M41" s="11">
        <v>2</v>
      </c>
      <c r="N41" s="11">
        <v>3</v>
      </c>
      <c r="O41" s="13" t="str">
        <f t="shared" ref="O41:O47" si="15">IF(E41="8. Corrupción",IF(OR(AND(M41=1,N41=5),AND(M41=2,N41=5),AND(M41=3,N41=4),(M41+N41&gt;=8)),"Extrema",IF(OR(AND(M41=1,N41=4),AND(M41=2,N41=4),AND(M41=4,N41=3),AND(M41=3,N41=3)),"Alta",IF(OR(AND(M41=1,N41=3),AND(M41=2,N41=3)),"Moderada","No aplica para Corrupción"))),IF(M41+N41=0,"",IF(OR(AND(M41=3,N41=4),(AND(M41=2,N41=5)),(AND(M41=1,N41=5))),"Extrema",IF(OR(AND(M41=3,N41=1),(AND(M41=2,N41=2))),"Baja",IF(OR(AND(M41=4,N41=1),AND(M41=3,N41=2),AND(M41=2,N41=3),AND(M41=1,N41=3)),"Moderada",IF(M41+N41&gt;=8,"Extrema",IF(M41+N41&lt;4,"Baja",IF(M41+N41&gt;=6,"Alta","Alta"))))))))</f>
        <v>Moderada</v>
      </c>
      <c r="P41" s="11" t="s">
        <v>72</v>
      </c>
      <c r="Q41" s="14" t="s">
        <v>846</v>
      </c>
      <c r="R41" s="18" t="s">
        <v>847</v>
      </c>
      <c r="S41" s="11" t="s">
        <v>558</v>
      </c>
      <c r="T41" s="11" t="s">
        <v>848</v>
      </c>
      <c r="U41" s="15">
        <v>45292</v>
      </c>
      <c r="V41" s="15">
        <v>45657</v>
      </c>
      <c r="W41" s="11"/>
      <c r="X41" s="16"/>
      <c r="Y41" s="11"/>
      <c r="Z41" s="11"/>
      <c r="AA41" s="17"/>
    </row>
    <row r="42" spans="1:27" ht="114.75" x14ac:dyDescent="0.2">
      <c r="A42" s="9"/>
      <c r="B42" s="10" t="s">
        <v>102</v>
      </c>
      <c r="C42" s="10" t="s">
        <v>550</v>
      </c>
      <c r="D42" s="18" t="s">
        <v>849</v>
      </c>
      <c r="E42" s="11" t="s">
        <v>696</v>
      </c>
      <c r="F42" s="12" t="s">
        <v>850</v>
      </c>
      <c r="G42" s="18" t="s">
        <v>851</v>
      </c>
      <c r="H42" s="11">
        <v>2</v>
      </c>
      <c r="I42" s="11">
        <v>5</v>
      </c>
      <c r="J42" s="13" t="str">
        <f t="shared" si="4"/>
        <v>Extrema</v>
      </c>
      <c r="K42" s="12" t="s">
        <v>280</v>
      </c>
      <c r="L42" s="12" t="s">
        <v>852</v>
      </c>
      <c r="M42" s="11">
        <v>1</v>
      </c>
      <c r="N42" s="11">
        <v>3</v>
      </c>
      <c r="O42" s="13" t="str">
        <f t="shared" si="15"/>
        <v>Moderada</v>
      </c>
      <c r="P42" s="11" t="s">
        <v>72</v>
      </c>
      <c r="Q42" s="14" t="s">
        <v>853</v>
      </c>
      <c r="R42" s="11" t="s">
        <v>854</v>
      </c>
      <c r="S42" s="11" t="s">
        <v>558</v>
      </c>
      <c r="T42" s="11" t="s">
        <v>855</v>
      </c>
      <c r="U42" s="15">
        <v>45292</v>
      </c>
      <c r="V42" s="15">
        <v>45657</v>
      </c>
      <c r="W42" s="11"/>
      <c r="X42" s="16"/>
      <c r="Y42" s="11"/>
      <c r="Z42" s="11"/>
      <c r="AA42" s="17"/>
    </row>
    <row r="43" spans="1:27" ht="140.25" x14ac:dyDescent="0.2">
      <c r="A43" s="9"/>
      <c r="B43" s="10" t="s">
        <v>390</v>
      </c>
      <c r="C43" s="10" t="s">
        <v>550</v>
      </c>
      <c r="D43" s="11" t="s">
        <v>856</v>
      </c>
      <c r="E43" s="11" t="s">
        <v>696</v>
      </c>
      <c r="F43" s="12" t="s">
        <v>857</v>
      </c>
      <c r="G43" s="18" t="s">
        <v>858</v>
      </c>
      <c r="H43" s="11">
        <v>2</v>
      </c>
      <c r="I43" s="11">
        <v>4</v>
      </c>
      <c r="J43" s="13" t="str">
        <f t="shared" si="4"/>
        <v>Alta</v>
      </c>
      <c r="K43" s="12" t="s">
        <v>51</v>
      </c>
      <c r="L43" s="12" t="s">
        <v>859</v>
      </c>
      <c r="M43" s="11">
        <v>1</v>
      </c>
      <c r="N43" s="11">
        <v>3</v>
      </c>
      <c r="O43" s="13" t="str">
        <f t="shared" si="15"/>
        <v>Moderada</v>
      </c>
      <c r="P43" s="11" t="s">
        <v>72</v>
      </c>
      <c r="Q43" s="14" t="s">
        <v>860</v>
      </c>
      <c r="R43" s="11" t="s">
        <v>861</v>
      </c>
      <c r="S43" s="11" t="s">
        <v>558</v>
      </c>
      <c r="T43" s="11" t="s">
        <v>862</v>
      </c>
      <c r="U43" s="15">
        <v>45292</v>
      </c>
      <c r="V43" s="15">
        <v>45657</v>
      </c>
      <c r="W43" s="11"/>
      <c r="X43" s="16"/>
      <c r="Y43" s="11"/>
      <c r="Z43" s="11"/>
      <c r="AA43" s="17"/>
    </row>
    <row r="44" spans="1:27" ht="165.75" x14ac:dyDescent="0.2">
      <c r="A44" s="9"/>
      <c r="B44" s="10" t="s">
        <v>102</v>
      </c>
      <c r="C44" s="10" t="s">
        <v>574</v>
      </c>
      <c r="D44" s="11" t="s">
        <v>863</v>
      </c>
      <c r="E44" s="11" t="s">
        <v>696</v>
      </c>
      <c r="F44" s="12" t="s">
        <v>864</v>
      </c>
      <c r="G44" s="11" t="s">
        <v>865</v>
      </c>
      <c r="H44" s="11">
        <v>4</v>
      </c>
      <c r="I44" s="11">
        <v>4</v>
      </c>
      <c r="J44" s="13" t="str">
        <f t="shared" si="4"/>
        <v>Extrema</v>
      </c>
      <c r="K44" s="12" t="s">
        <v>138</v>
      </c>
      <c r="L44" s="12" t="s">
        <v>866</v>
      </c>
      <c r="M44" s="11">
        <v>2</v>
      </c>
      <c r="N44" s="11">
        <v>2</v>
      </c>
      <c r="O44" s="13" t="str">
        <f t="shared" si="15"/>
        <v>No aplica para Corrupción</v>
      </c>
      <c r="P44" s="11" t="s">
        <v>72</v>
      </c>
      <c r="Q44" s="14" t="s">
        <v>867</v>
      </c>
      <c r="R44" s="11" t="s">
        <v>868</v>
      </c>
      <c r="S44" s="11" t="s">
        <v>93</v>
      </c>
      <c r="T44" s="11" t="s">
        <v>869</v>
      </c>
      <c r="U44" s="15">
        <v>45292</v>
      </c>
      <c r="V44" s="15">
        <v>45657</v>
      </c>
      <c r="W44" s="11"/>
      <c r="X44" s="16"/>
      <c r="Y44" s="11"/>
      <c r="Z44" s="11"/>
      <c r="AA44" s="17"/>
    </row>
    <row r="45" spans="1:27" ht="114.75" x14ac:dyDescent="0.2">
      <c r="A45" s="9"/>
      <c r="B45" s="10" t="s">
        <v>102</v>
      </c>
      <c r="C45" s="10" t="s">
        <v>574</v>
      </c>
      <c r="D45" s="11" t="s">
        <v>870</v>
      </c>
      <c r="E45" s="11" t="s">
        <v>696</v>
      </c>
      <c r="F45" s="12" t="s">
        <v>871</v>
      </c>
      <c r="G45" s="11" t="s">
        <v>872</v>
      </c>
      <c r="H45" s="11">
        <v>3</v>
      </c>
      <c r="I45" s="11">
        <v>4</v>
      </c>
      <c r="J45" s="13" t="str">
        <f t="shared" si="4"/>
        <v>Extrema</v>
      </c>
      <c r="K45" s="12" t="s">
        <v>51</v>
      </c>
      <c r="L45" s="12" t="s">
        <v>873</v>
      </c>
      <c r="M45" s="11">
        <v>1</v>
      </c>
      <c r="N45" s="11">
        <v>2</v>
      </c>
      <c r="O45" s="13" t="str">
        <f t="shared" si="15"/>
        <v>No aplica para Corrupción</v>
      </c>
      <c r="P45" s="11" t="s">
        <v>72</v>
      </c>
      <c r="Q45" s="14" t="s">
        <v>874</v>
      </c>
      <c r="R45" s="11" t="s">
        <v>875</v>
      </c>
      <c r="S45" s="11" t="s">
        <v>93</v>
      </c>
      <c r="T45" s="11" t="s">
        <v>876</v>
      </c>
      <c r="U45" s="15">
        <v>45292</v>
      </c>
      <c r="V45" s="15">
        <v>45657</v>
      </c>
      <c r="W45" s="11"/>
      <c r="X45" s="16"/>
      <c r="Y45" s="11"/>
      <c r="Z45" s="11"/>
      <c r="AA45" s="17"/>
    </row>
    <row r="46" spans="1:27" ht="127.5" x14ac:dyDescent="0.2">
      <c r="A46" s="9"/>
      <c r="B46" s="10" t="s">
        <v>58</v>
      </c>
      <c r="C46" s="10" t="s">
        <v>611</v>
      </c>
      <c r="D46" s="11" t="s">
        <v>877</v>
      </c>
      <c r="E46" s="11" t="s">
        <v>696</v>
      </c>
      <c r="F46" s="12" t="s">
        <v>717</v>
      </c>
      <c r="G46" s="11" t="s">
        <v>718</v>
      </c>
      <c r="H46" s="11">
        <v>2</v>
      </c>
      <c r="I46" s="11">
        <v>3</v>
      </c>
      <c r="J46" s="13" t="str">
        <f t="shared" si="4"/>
        <v>Moderada</v>
      </c>
      <c r="K46" s="12" t="s">
        <v>51</v>
      </c>
      <c r="L46" s="12" t="s">
        <v>878</v>
      </c>
      <c r="M46" s="11">
        <v>1</v>
      </c>
      <c r="N46" s="11">
        <v>3</v>
      </c>
      <c r="O46" s="13" t="str">
        <f t="shared" si="15"/>
        <v>Moderada</v>
      </c>
      <c r="P46" s="11" t="s">
        <v>53</v>
      </c>
      <c r="Q46" s="14" t="s">
        <v>879</v>
      </c>
      <c r="R46" s="11" t="s">
        <v>880</v>
      </c>
      <c r="S46" s="11" t="s">
        <v>56</v>
      </c>
      <c r="T46" s="11" t="s">
        <v>881</v>
      </c>
      <c r="U46" s="15">
        <v>45292</v>
      </c>
      <c r="V46" s="15">
        <v>45657</v>
      </c>
      <c r="W46" s="11"/>
      <c r="X46" s="16"/>
      <c r="Y46" s="11"/>
      <c r="Z46" s="11"/>
      <c r="AA46" s="17"/>
    </row>
    <row r="47" spans="1:27" ht="114.75" x14ac:dyDescent="0.2">
      <c r="A47" s="9"/>
      <c r="B47" s="10" t="s">
        <v>102</v>
      </c>
      <c r="C47" s="10" t="s">
        <v>674</v>
      </c>
      <c r="D47" s="11" t="s">
        <v>882</v>
      </c>
      <c r="E47" s="11" t="s">
        <v>696</v>
      </c>
      <c r="F47" s="12" t="s">
        <v>883</v>
      </c>
      <c r="G47" s="11" t="s">
        <v>884</v>
      </c>
      <c r="H47" s="11">
        <v>1</v>
      </c>
      <c r="I47" s="11">
        <v>4</v>
      </c>
      <c r="J47" s="13" t="str">
        <f t="shared" si="4"/>
        <v>Alta</v>
      </c>
      <c r="K47" s="12" t="s">
        <v>138</v>
      </c>
      <c r="L47" s="12" t="s">
        <v>885</v>
      </c>
      <c r="M47" s="11">
        <v>1</v>
      </c>
      <c r="N47" s="11">
        <v>3</v>
      </c>
      <c r="O47" s="13" t="str">
        <f t="shared" si="15"/>
        <v>Moderada</v>
      </c>
      <c r="P47" s="11" t="s">
        <v>72</v>
      </c>
      <c r="Q47" s="14" t="s">
        <v>886</v>
      </c>
      <c r="R47" s="11" t="s">
        <v>887</v>
      </c>
      <c r="S47" s="11" t="s">
        <v>93</v>
      </c>
      <c r="T47" s="11" t="s">
        <v>888</v>
      </c>
      <c r="U47" s="15">
        <v>45292</v>
      </c>
      <c r="V47" s="15">
        <v>45657</v>
      </c>
      <c r="W47" s="11"/>
      <c r="X47" s="16"/>
      <c r="Y47" s="11"/>
      <c r="Z47" s="11"/>
      <c r="AA47" s="17"/>
    </row>
  </sheetData>
  <protectedRanges>
    <protectedRange sqref="P13" name="Rango1"/>
    <protectedRange sqref="P14" name="Rango1_9_1"/>
    <protectedRange sqref="P15" name="Rango1_9_2"/>
    <protectedRange sqref="P16" name="Rango1_9_3"/>
    <protectedRange sqref="P17" name="Rango1_9_1_1"/>
    <protectedRange sqref="P18" name="Rango1_9_4"/>
    <protectedRange sqref="P20" name="Rango1_9_1_2"/>
    <protectedRange sqref="P21:P22" name="Rango1_9_5"/>
    <protectedRange sqref="P23" name="Rango1_9_6"/>
    <protectedRange sqref="P24:P25" name="Rango1_9_7"/>
    <protectedRange sqref="P26:P29" name="Rango1_9_8"/>
    <protectedRange sqref="P30" name="Rango1_9_9"/>
    <protectedRange sqref="P31" name="Rango1_9_10"/>
    <protectedRange sqref="P32" name="Rango1_9_1_3"/>
    <protectedRange sqref="P33" name="Rango1_9_1_4"/>
    <protectedRange sqref="P34" name="Rango1_9_11"/>
    <protectedRange sqref="P35" name="Rango1_9_12"/>
    <protectedRange sqref="P36:P40" name="Rango1_9_13"/>
    <protectedRange sqref="P41:P43" name="Rango1_9_14"/>
    <protectedRange sqref="P44" name="Rango1_9_15"/>
    <protectedRange sqref="P45" name="Rango1_9_1_5"/>
    <protectedRange sqref="P46" name="Rango1_9_16"/>
    <protectedRange sqref="P47" name="Rango1_9_18"/>
  </protectedRanges>
  <mergeCells count="41">
    <mergeCell ref="A5:AA5"/>
    <mergeCell ref="A2:B4"/>
    <mergeCell ref="C2:X4"/>
    <mergeCell ref="Y2:AA2"/>
    <mergeCell ref="Y3:AA3"/>
    <mergeCell ref="Y4:AA4"/>
    <mergeCell ref="A7:A13"/>
    <mergeCell ref="B7:B13"/>
    <mergeCell ref="C7:C13"/>
    <mergeCell ref="D7:D13"/>
    <mergeCell ref="E7:E13"/>
    <mergeCell ref="A6:B6"/>
    <mergeCell ref="C6:G6"/>
    <mergeCell ref="H6:V6"/>
    <mergeCell ref="W6:X6"/>
    <mergeCell ref="Y6:AA6"/>
    <mergeCell ref="F7:F13"/>
    <mergeCell ref="G7:G13"/>
    <mergeCell ref="H7:J7"/>
    <mergeCell ref="K7:N7"/>
    <mergeCell ref="P7:V7"/>
    <mergeCell ref="R8:R13"/>
    <mergeCell ref="S8:S13"/>
    <mergeCell ref="T8:T13"/>
    <mergeCell ref="U8:V11"/>
    <mergeCell ref="X7:X13"/>
    <mergeCell ref="Y7:Y13"/>
    <mergeCell ref="Z7:Z13"/>
    <mergeCell ref="AA7:AA13"/>
    <mergeCell ref="H8:J8"/>
    <mergeCell ref="K8:L9"/>
    <mergeCell ref="M8:M13"/>
    <mergeCell ref="N8:N13"/>
    <mergeCell ref="P8:P13"/>
    <mergeCell ref="Q8:Q13"/>
    <mergeCell ref="W7:W13"/>
    <mergeCell ref="H9:H13"/>
    <mergeCell ref="I9:I13"/>
    <mergeCell ref="K10:L12"/>
    <mergeCell ref="U12:U13"/>
    <mergeCell ref="V12:V13"/>
  </mergeCells>
  <conditionalFormatting sqref="J14:J47 O14:O47">
    <cfRule type="cellIs" dxfId="73" priority="1" operator="equal">
      <formula>"Extrema"</formula>
    </cfRule>
    <cfRule type="cellIs" dxfId="72" priority="2" operator="equal">
      <formula>"Alta"</formula>
    </cfRule>
    <cfRule type="cellIs" dxfId="71" priority="3" operator="equal">
      <formula>"Moderada"</formula>
    </cfRule>
    <cfRule type="cellIs" dxfId="70" priority="4" operator="equal">
      <formula>"Baja"</formula>
    </cfRule>
  </conditionalFormatting>
  <hyperlinks>
    <hyperlink ref="K10:L12" location="'Anexo 1.2'!A1" display="Hacer Click aquí para valorar controles" xr:uid="{ADD27F9C-B505-479F-9BAA-F426F01CB679}"/>
    <hyperlink ref="H9:H13" location="'Tabla No 3.'!A1" display="Probabilidad" xr:uid="{A2082861-272C-4281-BD6E-360227769E4A}"/>
    <hyperlink ref="I9:I13" location="'Tabla No 4.'!A1" display="Impacto" xr:uid="{32CD8CCB-714A-4033-83B4-631E203297F1}"/>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AgregarCausa">
                <anchor moveWithCells="1" sizeWithCells="1">
                  <from>
                    <xdr:col>5</xdr:col>
                    <xdr:colOff>285750</xdr:colOff>
                    <xdr:row>11</xdr:row>
                    <xdr:rowOff>123825</xdr:rowOff>
                  </from>
                  <to>
                    <xdr:col>5</xdr:col>
                    <xdr:colOff>1552575</xdr:colOff>
                    <xdr:row>12</xdr:row>
                    <xdr:rowOff>85725</xdr:rowOff>
                  </to>
                </anchor>
              </controlPr>
            </control>
          </mc:Choice>
        </mc:AlternateContent>
        <mc:AlternateContent xmlns:mc="http://schemas.openxmlformats.org/markup-compatibility/2006">
          <mc:Choice Requires="x14">
            <control shapeId="2050" r:id="rId4" name="Button 2">
              <controlPr defaultSize="0" print="0" autoFill="0" autoPict="0" macro="[0]!EliminarCausa">
                <anchor moveWithCells="1" sizeWithCells="1">
                  <from>
                    <xdr:col>5</xdr:col>
                    <xdr:colOff>285750</xdr:colOff>
                    <xdr:row>12</xdr:row>
                    <xdr:rowOff>142875</xdr:rowOff>
                  </from>
                  <to>
                    <xdr:col>5</xdr:col>
                    <xdr:colOff>1533525</xdr:colOff>
                    <xdr:row>12</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3080-9192-4913-9591-B2A851C32E59}">
  <dimension ref="A1:BI36"/>
  <sheetViews>
    <sheetView topLeftCell="A10" workbookViewId="0">
      <selection activeCell="AX23" sqref="AX23"/>
    </sheetView>
  </sheetViews>
  <sheetFormatPr baseColWidth="10" defaultRowHeight="12.75" customHeight="1" zeroHeight="1" x14ac:dyDescent="0.2"/>
  <cols>
    <col min="1" max="1" width="20.85546875" style="1" customWidth="1"/>
    <col min="2" max="2" width="15.85546875" style="1" customWidth="1"/>
    <col min="3" max="3" width="22.5703125" style="1" customWidth="1"/>
    <col min="4" max="4" width="24.7109375" style="1" customWidth="1"/>
    <col min="5" max="5" width="21.42578125" style="1" customWidth="1"/>
    <col min="6" max="6" width="27.140625" style="1" customWidth="1"/>
    <col min="7" max="7" width="26.42578125" style="1" customWidth="1"/>
    <col min="8" max="8" width="17.85546875" style="1" customWidth="1"/>
    <col min="9" max="9" width="21.5703125" style="1" customWidth="1"/>
    <col min="10" max="10" width="36.85546875" style="1" customWidth="1"/>
    <col min="11" max="11" width="34.28515625" style="1" customWidth="1"/>
    <col min="12" max="12" width="5.42578125" style="1" customWidth="1"/>
    <col min="13" max="13" width="7.140625" style="1" customWidth="1"/>
    <col min="14" max="14" width="23.28515625" style="1" customWidth="1"/>
    <col min="15" max="15" width="31" style="1" customWidth="1"/>
    <col min="16" max="16" width="44.7109375" style="1" customWidth="1"/>
    <col min="17" max="17" width="33" style="41" hidden="1" customWidth="1"/>
    <col min="18" max="18" width="23.28515625" style="41" hidden="1" customWidth="1"/>
    <col min="19" max="19" width="30.5703125" style="41" hidden="1" customWidth="1"/>
    <col min="20" max="20" width="23.28515625" style="41" hidden="1" customWidth="1"/>
    <col min="21" max="21" width="36.42578125" style="41" hidden="1" customWidth="1"/>
    <col min="22" max="22" width="23.28515625" style="41" hidden="1" customWidth="1"/>
    <col min="23" max="23" width="39.7109375" style="41" hidden="1" customWidth="1"/>
    <col min="24" max="24" width="23.28515625" style="41" hidden="1" customWidth="1"/>
    <col min="25" max="25" width="36.28515625" style="41" hidden="1" customWidth="1"/>
    <col min="26" max="26" width="23.28515625" style="41" hidden="1" customWidth="1"/>
    <col min="27" max="27" width="39.7109375" style="41" hidden="1" customWidth="1"/>
    <col min="28" max="28" width="20" style="41" hidden="1" customWidth="1"/>
    <col min="29" max="29" width="34.5703125" style="41" hidden="1" customWidth="1"/>
    <col min="30" max="30" width="20" style="41" hidden="1" customWidth="1"/>
    <col min="31" max="31" width="17.28515625" style="41" hidden="1" customWidth="1"/>
    <col min="32" max="32" width="20" style="41" hidden="1" customWidth="1"/>
    <col min="33" max="33" width="23" style="41" hidden="1" customWidth="1"/>
    <col min="34" max="34" width="22.42578125" style="41" hidden="1" customWidth="1"/>
    <col min="35" max="37" width="17.28515625" style="41" hidden="1" customWidth="1"/>
    <col min="38" max="38" width="26.7109375" style="41" hidden="1" customWidth="1"/>
    <col min="39" max="39" width="14.85546875" style="41" hidden="1" customWidth="1"/>
    <col min="40" max="41" width="26.7109375" style="41" hidden="1" customWidth="1"/>
    <col min="42" max="42" width="22.5703125" style="41" hidden="1" customWidth="1"/>
    <col min="43" max="43" width="23.28515625" style="41" hidden="1" customWidth="1"/>
    <col min="44" max="44" width="18" style="1" hidden="1" customWidth="1"/>
    <col min="45" max="45" width="21" style="1" hidden="1" customWidth="1"/>
    <col min="46" max="46" width="7.140625" style="1" customWidth="1"/>
    <col min="47" max="47" width="6.7109375" style="1" customWidth="1"/>
    <col min="48" max="48" width="17.42578125" style="1" customWidth="1"/>
    <col min="49" max="49" width="22" style="1" customWidth="1"/>
    <col min="50" max="50" width="21.85546875" style="1" customWidth="1"/>
    <col min="51" max="51" width="25.5703125" style="1" customWidth="1"/>
    <col min="52" max="52" width="29.85546875" style="1" customWidth="1"/>
    <col min="53" max="53" width="20.85546875" style="1" customWidth="1"/>
    <col min="54" max="54" width="29.85546875" style="1" customWidth="1"/>
    <col min="55" max="55" width="12.7109375" style="1" customWidth="1"/>
    <col min="56" max="56" width="14.85546875" style="1" customWidth="1"/>
    <col min="57" max="58" width="11.42578125" style="1"/>
    <col min="59" max="59" width="13.85546875" style="1" customWidth="1"/>
    <col min="60" max="60" width="16.28515625" style="1" customWidth="1"/>
    <col min="61" max="61" width="17" style="1" customWidth="1"/>
    <col min="62" max="292" width="11.42578125" style="1"/>
    <col min="293" max="293" width="15.7109375" style="1" customWidth="1"/>
    <col min="294" max="294" width="10.28515625" style="1" customWidth="1"/>
    <col min="295" max="295" width="16.42578125" style="1" customWidth="1"/>
    <col min="296" max="296" width="18.140625" style="1" customWidth="1"/>
    <col min="297" max="297" width="26.7109375" style="1" customWidth="1"/>
    <col min="298" max="299" width="11.42578125" style="1"/>
    <col min="300" max="300" width="14.28515625" style="1" customWidth="1"/>
    <col min="301" max="301" width="25" style="1" customWidth="1"/>
    <col min="302" max="303" width="11.42578125" style="1"/>
    <col min="304" max="304" width="19.7109375" style="1" customWidth="1"/>
    <col min="305" max="305" width="11.42578125" style="1"/>
    <col min="306" max="306" width="14.7109375" style="1" customWidth="1"/>
    <col min="307" max="313" width="11.42578125" style="1"/>
    <col min="314" max="314" width="33.5703125" style="1" customWidth="1"/>
    <col min="315" max="548" width="11.42578125" style="1"/>
    <col min="549" max="549" width="15.7109375" style="1" customWidth="1"/>
    <col min="550" max="550" width="10.28515625" style="1" customWidth="1"/>
    <col min="551" max="551" width="16.42578125" style="1" customWidth="1"/>
    <col min="552" max="552" width="18.140625" style="1" customWidth="1"/>
    <col min="553" max="553" width="26.7109375" style="1" customWidth="1"/>
    <col min="554" max="555" width="11.42578125" style="1"/>
    <col min="556" max="556" width="14.28515625" style="1" customWidth="1"/>
    <col min="557" max="557" width="25" style="1" customWidth="1"/>
    <col min="558" max="559" width="11.42578125" style="1"/>
    <col min="560" max="560" width="19.7109375" style="1" customWidth="1"/>
    <col min="561" max="561" width="11.42578125" style="1"/>
    <col min="562" max="562" width="14.7109375" style="1" customWidth="1"/>
    <col min="563" max="569" width="11.42578125" style="1"/>
    <col min="570" max="570" width="33.5703125" style="1" customWidth="1"/>
    <col min="571" max="804" width="11.42578125" style="1"/>
    <col min="805" max="805" width="15.7109375" style="1" customWidth="1"/>
    <col min="806" max="806" width="10.28515625" style="1" customWidth="1"/>
    <col min="807" max="807" width="16.42578125" style="1" customWidth="1"/>
    <col min="808" max="808" width="18.140625" style="1" customWidth="1"/>
    <col min="809" max="809" width="26.7109375" style="1" customWidth="1"/>
    <col min="810" max="811" width="11.42578125" style="1"/>
    <col min="812" max="812" width="14.28515625" style="1" customWidth="1"/>
    <col min="813" max="813" width="25" style="1" customWidth="1"/>
    <col min="814" max="815" width="11.42578125" style="1"/>
    <col min="816" max="816" width="19.7109375" style="1" customWidth="1"/>
    <col min="817" max="817" width="11.42578125" style="1"/>
    <col min="818" max="818" width="14.7109375" style="1" customWidth="1"/>
    <col min="819" max="825" width="11.42578125" style="1"/>
    <col min="826" max="826" width="33.5703125" style="1" customWidth="1"/>
    <col min="827" max="1060" width="11.42578125" style="1"/>
    <col min="1061" max="1061" width="15.7109375" style="1" customWidth="1"/>
    <col min="1062" max="1062" width="10.28515625" style="1" customWidth="1"/>
    <col min="1063" max="1063" width="16.42578125" style="1" customWidth="1"/>
    <col min="1064" max="1064" width="18.140625" style="1" customWidth="1"/>
    <col min="1065" max="1065" width="26.7109375" style="1" customWidth="1"/>
    <col min="1066" max="1067" width="11.42578125" style="1"/>
    <col min="1068" max="1068" width="14.28515625" style="1" customWidth="1"/>
    <col min="1069" max="1069" width="25" style="1" customWidth="1"/>
    <col min="1070" max="1071" width="11.42578125" style="1"/>
    <col min="1072" max="1072" width="19.7109375" style="1" customWidth="1"/>
    <col min="1073" max="1073" width="11.42578125" style="1"/>
    <col min="1074" max="1074" width="14.7109375" style="1" customWidth="1"/>
    <col min="1075" max="1081" width="11.42578125" style="1"/>
    <col min="1082" max="1082" width="33.5703125" style="1" customWidth="1"/>
    <col min="1083" max="1316" width="11.42578125" style="1"/>
    <col min="1317" max="1317" width="15.7109375" style="1" customWidth="1"/>
    <col min="1318" max="1318" width="10.28515625" style="1" customWidth="1"/>
    <col min="1319" max="1319" width="16.42578125" style="1" customWidth="1"/>
    <col min="1320" max="1320" width="18.140625" style="1" customWidth="1"/>
    <col min="1321" max="1321" width="26.7109375" style="1" customWidth="1"/>
    <col min="1322" max="1323" width="11.42578125" style="1"/>
    <col min="1324" max="1324" width="14.28515625" style="1" customWidth="1"/>
    <col min="1325" max="1325" width="25" style="1" customWidth="1"/>
    <col min="1326" max="1327" width="11.42578125" style="1"/>
    <col min="1328" max="1328" width="19.7109375" style="1" customWidth="1"/>
    <col min="1329" max="1329" width="11.42578125" style="1"/>
    <col min="1330" max="1330" width="14.7109375" style="1" customWidth="1"/>
    <col min="1331" max="1337" width="11.42578125" style="1"/>
    <col min="1338" max="1338" width="33.5703125" style="1" customWidth="1"/>
    <col min="1339" max="1572" width="11.42578125" style="1"/>
    <col min="1573" max="1573" width="15.7109375" style="1" customWidth="1"/>
    <col min="1574" max="1574" width="10.28515625" style="1" customWidth="1"/>
    <col min="1575" max="1575" width="16.42578125" style="1" customWidth="1"/>
    <col min="1576" max="1576" width="18.140625" style="1" customWidth="1"/>
    <col min="1577" max="1577" width="26.7109375" style="1" customWidth="1"/>
    <col min="1578" max="1579" width="11.42578125" style="1"/>
    <col min="1580" max="1580" width="14.28515625" style="1" customWidth="1"/>
    <col min="1581" max="1581" width="25" style="1" customWidth="1"/>
    <col min="1582" max="1583" width="11.42578125" style="1"/>
    <col min="1584" max="1584" width="19.7109375" style="1" customWidth="1"/>
    <col min="1585" max="1585" width="11.42578125" style="1"/>
    <col min="1586" max="1586" width="14.7109375" style="1" customWidth="1"/>
    <col min="1587" max="1593" width="11.42578125" style="1"/>
    <col min="1594" max="1594" width="33.5703125" style="1" customWidth="1"/>
    <col min="1595" max="1828" width="11.42578125" style="1"/>
    <col min="1829" max="1829" width="15.7109375" style="1" customWidth="1"/>
    <col min="1830" max="1830" width="10.28515625" style="1" customWidth="1"/>
    <col min="1831" max="1831" width="16.42578125" style="1" customWidth="1"/>
    <col min="1832" max="1832" width="18.140625" style="1" customWidth="1"/>
    <col min="1833" max="1833" width="26.7109375" style="1" customWidth="1"/>
    <col min="1834" max="1835" width="11.42578125" style="1"/>
    <col min="1836" max="1836" width="14.28515625" style="1" customWidth="1"/>
    <col min="1837" max="1837" width="25" style="1" customWidth="1"/>
    <col min="1838" max="1839" width="11.42578125" style="1"/>
    <col min="1840" max="1840" width="19.7109375" style="1" customWidth="1"/>
    <col min="1841" max="1841" width="11.42578125" style="1"/>
    <col min="1842" max="1842" width="14.7109375" style="1" customWidth="1"/>
    <col min="1843" max="1849" width="11.42578125" style="1"/>
    <col min="1850" max="1850" width="33.5703125" style="1" customWidth="1"/>
    <col min="1851" max="2084" width="11.42578125" style="1"/>
    <col min="2085" max="2085" width="15.7109375" style="1" customWidth="1"/>
    <col min="2086" max="2086" width="10.28515625" style="1" customWidth="1"/>
    <col min="2087" max="2087" width="16.42578125" style="1" customWidth="1"/>
    <col min="2088" max="2088" width="18.140625" style="1" customWidth="1"/>
    <col min="2089" max="2089" width="26.7109375" style="1" customWidth="1"/>
    <col min="2090" max="2091" width="11.42578125" style="1"/>
    <col min="2092" max="2092" width="14.28515625" style="1" customWidth="1"/>
    <col min="2093" max="2093" width="25" style="1" customWidth="1"/>
    <col min="2094" max="2095" width="11.42578125" style="1"/>
    <col min="2096" max="2096" width="19.7109375" style="1" customWidth="1"/>
    <col min="2097" max="2097" width="11.42578125" style="1"/>
    <col min="2098" max="2098" width="14.7109375" style="1" customWidth="1"/>
    <col min="2099" max="2105" width="11.42578125" style="1"/>
    <col min="2106" max="2106" width="33.5703125" style="1" customWidth="1"/>
    <col min="2107" max="2340" width="11.42578125" style="1"/>
    <col min="2341" max="2341" width="15.7109375" style="1" customWidth="1"/>
    <col min="2342" max="2342" width="10.28515625" style="1" customWidth="1"/>
    <col min="2343" max="2343" width="16.42578125" style="1" customWidth="1"/>
    <col min="2344" max="2344" width="18.140625" style="1" customWidth="1"/>
    <col min="2345" max="2345" width="26.7109375" style="1" customWidth="1"/>
    <col min="2346" max="2347" width="11.42578125" style="1"/>
    <col min="2348" max="2348" width="14.28515625" style="1" customWidth="1"/>
    <col min="2349" max="2349" width="25" style="1" customWidth="1"/>
    <col min="2350" max="2351" width="11.42578125" style="1"/>
    <col min="2352" max="2352" width="19.7109375" style="1" customWidth="1"/>
    <col min="2353" max="2353" width="11.42578125" style="1"/>
    <col min="2354" max="2354" width="14.7109375" style="1" customWidth="1"/>
    <col min="2355" max="2361" width="11.42578125" style="1"/>
    <col min="2362" max="2362" width="33.5703125" style="1" customWidth="1"/>
    <col min="2363" max="2596" width="11.42578125" style="1"/>
    <col min="2597" max="2597" width="15.7109375" style="1" customWidth="1"/>
    <col min="2598" max="2598" width="10.28515625" style="1" customWidth="1"/>
    <col min="2599" max="2599" width="16.42578125" style="1" customWidth="1"/>
    <col min="2600" max="2600" width="18.140625" style="1" customWidth="1"/>
    <col min="2601" max="2601" width="26.7109375" style="1" customWidth="1"/>
    <col min="2602" max="2603" width="11.42578125" style="1"/>
    <col min="2604" max="2604" width="14.28515625" style="1" customWidth="1"/>
    <col min="2605" max="2605" width="25" style="1" customWidth="1"/>
    <col min="2606" max="2607" width="11.42578125" style="1"/>
    <col min="2608" max="2608" width="19.7109375" style="1" customWidth="1"/>
    <col min="2609" max="2609" width="11.42578125" style="1"/>
    <col min="2610" max="2610" width="14.7109375" style="1" customWidth="1"/>
    <col min="2611" max="2617" width="11.42578125" style="1"/>
    <col min="2618" max="2618" width="33.5703125" style="1" customWidth="1"/>
    <col min="2619" max="2852" width="11.42578125" style="1"/>
    <col min="2853" max="2853" width="15.7109375" style="1" customWidth="1"/>
    <col min="2854" max="2854" width="10.28515625" style="1" customWidth="1"/>
    <col min="2855" max="2855" width="16.42578125" style="1" customWidth="1"/>
    <col min="2856" max="2856" width="18.140625" style="1" customWidth="1"/>
    <col min="2857" max="2857" width="26.7109375" style="1" customWidth="1"/>
    <col min="2858" max="2859" width="11.42578125" style="1"/>
    <col min="2860" max="2860" width="14.28515625" style="1" customWidth="1"/>
    <col min="2861" max="2861" width="25" style="1" customWidth="1"/>
    <col min="2862" max="2863" width="11.42578125" style="1"/>
    <col min="2864" max="2864" width="19.7109375" style="1" customWidth="1"/>
    <col min="2865" max="2865" width="11.42578125" style="1"/>
    <col min="2866" max="2866" width="14.7109375" style="1" customWidth="1"/>
    <col min="2867" max="2873" width="11.42578125" style="1"/>
    <col min="2874" max="2874" width="33.5703125" style="1" customWidth="1"/>
    <col min="2875" max="3108" width="11.42578125" style="1"/>
    <col min="3109" max="3109" width="15.7109375" style="1" customWidth="1"/>
    <col min="3110" max="3110" width="10.28515625" style="1" customWidth="1"/>
    <col min="3111" max="3111" width="16.42578125" style="1" customWidth="1"/>
    <col min="3112" max="3112" width="18.140625" style="1" customWidth="1"/>
    <col min="3113" max="3113" width="26.7109375" style="1" customWidth="1"/>
    <col min="3114" max="3115" width="11.42578125" style="1"/>
    <col min="3116" max="3116" width="14.28515625" style="1" customWidth="1"/>
    <col min="3117" max="3117" width="25" style="1" customWidth="1"/>
    <col min="3118" max="3119" width="11.42578125" style="1"/>
    <col min="3120" max="3120" width="19.7109375" style="1" customWidth="1"/>
    <col min="3121" max="3121" width="11.42578125" style="1"/>
    <col min="3122" max="3122" width="14.7109375" style="1" customWidth="1"/>
    <col min="3123" max="3129" width="11.42578125" style="1"/>
    <col min="3130" max="3130" width="33.5703125" style="1" customWidth="1"/>
    <col min="3131" max="3364" width="11.42578125" style="1"/>
    <col min="3365" max="3365" width="15.7109375" style="1" customWidth="1"/>
    <col min="3366" max="3366" width="10.28515625" style="1" customWidth="1"/>
    <col min="3367" max="3367" width="16.42578125" style="1" customWidth="1"/>
    <col min="3368" max="3368" width="18.140625" style="1" customWidth="1"/>
    <col min="3369" max="3369" width="26.7109375" style="1" customWidth="1"/>
    <col min="3370" max="3371" width="11.42578125" style="1"/>
    <col min="3372" max="3372" width="14.28515625" style="1" customWidth="1"/>
    <col min="3373" max="3373" width="25" style="1" customWidth="1"/>
    <col min="3374" max="3375" width="11.42578125" style="1"/>
    <col min="3376" max="3376" width="19.7109375" style="1" customWidth="1"/>
    <col min="3377" max="3377" width="11.42578125" style="1"/>
    <col min="3378" max="3378" width="14.7109375" style="1" customWidth="1"/>
    <col min="3379" max="3385" width="11.42578125" style="1"/>
    <col min="3386" max="3386" width="33.5703125" style="1" customWidth="1"/>
    <col min="3387" max="3620" width="11.42578125" style="1"/>
    <col min="3621" max="3621" width="15.7109375" style="1" customWidth="1"/>
    <col min="3622" max="3622" width="10.28515625" style="1" customWidth="1"/>
    <col min="3623" max="3623" width="16.42578125" style="1" customWidth="1"/>
    <col min="3624" max="3624" width="18.140625" style="1" customWidth="1"/>
    <col min="3625" max="3625" width="26.7109375" style="1" customWidth="1"/>
    <col min="3626" max="3627" width="11.42578125" style="1"/>
    <col min="3628" max="3628" width="14.28515625" style="1" customWidth="1"/>
    <col min="3629" max="3629" width="25" style="1" customWidth="1"/>
    <col min="3630" max="3631" width="11.42578125" style="1"/>
    <col min="3632" max="3632" width="19.7109375" style="1" customWidth="1"/>
    <col min="3633" max="3633" width="11.42578125" style="1"/>
    <col min="3634" max="3634" width="14.7109375" style="1" customWidth="1"/>
    <col min="3635" max="3641" width="11.42578125" style="1"/>
    <col min="3642" max="3642" width="33.5703125" style="1" customWidth="1"/>
    <col min="3643" max="3876" width="11.42578125" style="1"/>
    <col min="3877" max="3877" width="15.7109375" style="1" customWidth="1"/>
    <col min="3878" max="3878" width="10.28515625" style="1" customWidth="1"/>
    <col min="3879" max="3879" width="16.42578125" style="1" customWidth="1"/>
    <col min="3880" max="3880" width="18.140625" style="1" customWidth="1"/>
    <col min="3881" max="3881" width="26.7109375" style="1" customWidth="1"/>
    <col min="3882" max="3883" width="11.42578125" style="1"/>
    <col min="3884" max="3884" width="14.28515625" style="1" customWidth="1"/>
    <col min="3885" max="3885" width="25" style="1" customWidth="1"/>
    <col min="3886" max="3887" width="11.42578125" style="1"/>
    <col min="3888" max="3888" width="19.7109375" style="1" customWidth="1"/>
    <col min="3889" max="3889" width="11.42578125" style="1"/>
    <col min="3890" max="3890" width="14.7109375" style="1" customWidth="1"/>
    <col min="3891" max="3897" width="11.42578125" style="1"/>
    <col min="3898" max="3898" width="33.5703125" style="1" customWidth="1"/>
    <col min="3899" max="4132" width="11.42578125" style="1"/>
    <col min="4133" max="4133" width="15.7109375" style="1" customWidth="1"/>
    <col min="4134" max="4134" width="10.28515625" style="1" customWidth="1"/>
    <col min="4135" max="4135" width="16.42578125" style="1" customWidth="1"/>
    <col min="4136" max="4136" width="18.140625" style="1" customWidth="1"/>
    <col min="4137" max="4137" width="26.7109375" style="1" customWidth="1"/>
    <col min="4138" max="4139" width="11.42578125" style="1"/>
    <col min="4140" max="4140" width="14.28515625" style="1" customWidth="1"/>
    <col min="4141" max="4141" width="25" style="1" customWidth="1"/>
    <col min="4142" max="4143" width="11.42578125" style="1"/>
    <col min="4144" max="4144" width="19.7109375" style="1" customWidth="1"/>
    <col min="4145" max="4145" width="11.42578125" style="1"/>
    <col min="4146" max="4146" width="14.7109375" style="1" customWidth="1"/>
    <col min="4147" max="4153" width="11.42578125" style="1"/>
    <col min="4154" max="4154" width="33.5703125" style="1" customWidth="1"/>
    <col min="4155" max="4388" width="11.42578125" style="1"/>
    <col min="4389" max="4389" width="15.7109375" style="1" customWidth="1"/>
    <col min="4390" max="4390" width="10.28515625" style="1" customWidth="1"/>
    <col min="4391" max="4391" width="16.42578125" style="1" customWidth="1"/>
    <col min="4392" max="4392" width="18.140625" style="1" customWidth="1"/>
    <col min="4393" max="4393" width="26.7109375" style="1" customWidth="1"/>
    <col min="4394" max="4395" width="11.42578125" style="1"/>
    <col min="4396" max="4396" width="14.28515625" style="1" customWidth="1"/>
    <col min="4397" max="4397" width="25" style="1" customWidth="1"/>
    <col min="4398" max="4399" width="11.42578125" style="1"/>
    <col min="4400" max="4400" width="19.7109375" style="1" customWidth="1"/>
    <col min="4401" max="4401" width="11.42578125" style="1"/>
    <col min="4402" max="4402" width="14.7109375" style="1" customWidth="1"/>
    <col min="4403" max="4409" width="11.42578125" style="1"/>
    <col min="4410" max="4410" width="33.5703125" style="1" customWidth="1"/>
    <col min="4411" max="4644" width="11.42578125" style="1"/>
    <col min="4645" max="4645" width="15.7109375" style="1" customWidth="1"/>
    <col min="4646" max="4646" width="10.28515625" style="1" customWidth="1"/>
    <col min="4647" max="4647" width="16.42578125" style="1" customWidth="1"/>
    <col min="4648" max="4648" width="18.140625" style="1" customWidth="1"/>
    <col min="4649" max="4649" width="26.7109375" style="1" customWidth="1"/>
    <col min="4650" max="4651" width="11.42578125" style="1"/>
    <col min="4652" max="4652" width="14.28515625" style="1" customWidth="1"/>
    <col min="4653" max="4653" width="25" style="1" customWidth="1"/>
    <col min="4654" max="4655" width="11.42578125" style="1"/>
    <col min="4656" max="4656" width="19.7109375" style="1" customWidth="1"/>
    <col min="4657" max="4657" width="11.42578125" style="1"/>
    <col min="4658" max="4658" width="14.7109375" style="1" customWidth="1"/>
    <col min="4659" max="4665" width="11.42578125" style="1"/>
    <col min="4666" max="4666" width="33.5703125" style="1" customWidth="1"/>
    <col min="4667" max="4900" width="11.42578125" style="1"/>
    <col min="4901" max="4901" width="15.7109375" style="1" customWidth="1"/>
    <col min="4902" max="4902" width="10.28515625" style="1" customWidth="1"/>
    <col min="4903" max="4903" width="16.42578125" style="1" customWidth="1"/>
    <col min="4904" max="4904" width="18.140625" style="1" customWidth="1"/>
    <col min="4905" max="4905" width="26.7109375" style="1" customWidth="1"/>
    <col min="4906" max="4907" width="11.42578125" style="1"/>
    <col min="4908" max="4908" width="14.28515625" style="1" customWidth="1"/>
    <col min="4909" max="4909" width="25" style="1" customWidth="1"/>
    <col min="4910" max="4911" width="11.42578125" style="1"/>
    <col min="4912" max="4912" width="19.7109375" style="1" customWidth="1"/>
    <col min="4913" max="4913" width="11.42578125" style="1"/>
    <col min="4914" max="4914" width="14.7109375" style="1" customWidth="1"/>
    <col min="4915" max="4921" width="11.42578125" style="1"/>
    <col min="4922" max="4922" width="33.5703125" style="1" customWidth="1"/>
    <col min="4923" max="5156" width="11.42578125" style="1"/>
    <col min="5157" max="5157" width="15.7109375" style="1" customWidth="1"/>
    <col min="5158" max="5158" width="10.28515625" style="1" customWidth="1"/>
    <col min="5159" max="5159" width="16.42578125" style="1" customWidth="1"/>
    <col min="5160" max="5160" width="18.140625" style="1" customWidth="1"/>
    <col min="5161" max="5161" width="26.7109375" style="1" customWidth="1"/>
    <col min="5162" max="5163" width="11.42578125" style="1"/>
    <col min="5164" max="5164" width="14.28515625" style="1" customWidth="1"/>
    <col min="5165" max="5165" width="25" style="1" customWidth="1"/>
    <col min="5166" max="5167" width="11.42578125" style="1"/>
    <col min="5168" max="5168" width="19.7109375" style="1" customWidth="1"/>
    <col min="5169" max="5169" width="11.42578125" style="1"/>
    <col min="5170" max="5170" width="14.7109375" style="1" customWidth="1"/>
    <col min="5171" max="5177" width="11.42578125" style="1"/>
    <col min="5178" max="5178" width="33.5703125" style="1" customWidth="1"/>
    <col min="5179" max="5412" width="11.42578125" style="1"/>
    <col min="5413" max="5413" width="15.7109375" style="1" customWidth="1"/>
    <col min="5414" max="5414" width="10.28515625" style="1" customWidth="1"/>
    <col min="5415" max="5415" width="16.42578125" style="1" customWidth="1"/>
    <col min="5416" max="5416" width="18.140625" style="1" customWidth="1"/>
    <col min="5417" max="5417" width="26.7109375" style="1" customWidth="1"/>
    <col min="5418" max="5419" width="11.42578125" style="1"/>
    <col min="5420" max="5420" width="14.28515625" style="1" customWidth="1"/>
    <col min="5421" max="5421" width="25" style="1" customWidth="1"/>
    <col min="5422" max="5423" width="11.42578125" style="1"/>
    <col min="5424" max="5424" width="19.7109375" style="1" customWidth="1"/>
    <col min="5425" max="5425" width="11.42578125" style="1"/>
    <col min="5426" max="5426" width="14.7109375" style="1" customWidth="1"/>
    <col min="5427" max="5433" width="11.42578125" style="1"/>
    <col min="5434" max="5434" width="33.5703125" style="1" customWidth="1"/>
    <col min="5435" max="5668" width="11.42578125" style="1"/>
    <col min="5669" max="5669" width="15.7109375" style="1" customWidth="1"/>
    <col min="5670" max="5670" width="10.28515625" style="1" customWidth="1"/>
    <col min="5671" max="5671" width="16.42578125" style="1" customWidth="1"/>
    <col min="5672" max="5672" width="18.140625" style="1" customWidth="1"/>
    <col min="5673" max="5673" width="26.7109375" style="1" customWidth="1"/>
    <col min="5674" max="5675" width="11.42578125" style="1"/>
    <col min="5676" max="5676" width="14.28515625" style="1" customWidth="1"/>
    <col min="5677" max="5677" width="25" style="1" customWidth="1"/>
    <col min="5678" max="5679" width="11.42578125" style="1"/>
    <col min="5680" max="5680" width="19.7109375" style="1" customWidth="1"/>
    <col min="5681" max="5681" width="11.42578125" style="1"/>
    <col min="5682" max="5682" width="14.7109375" style="1" customWidth="1"/>
    <col min="5683" max="5689" width="11.42578125" style="1"/>
    <col min="5690" max="5690" width="33.5703125" style="1" customWidth="1"/>
    <col min="5691" max="5924" width="11.42578125" style="1"/>
    <col min="5925" max="5925" width="15.7109375" style="1" customWidth="1"/>
    <col min="5926" max="5926" width="10.28515625" style="1" customWidth="1"/>
    <col min="5927" max="5927" width="16.42578125" style="1" customWidth="1"/>
    <col min="5928" max="5928" width="18.140625" style="1" customWidth="1"/>
    <col min="5929" max="5929" width="26.7109375" style="1" customWidth="1"/>
    <col min="5930" max="5931" width="11.42578125" style="1"/>
    <col min="5932" max="5932" width="14.28515625" style="1" customWidth="1"/>
    <col min="5933" max="5933" width="25" style="1" customWidth="1"/>
    <col min="5934" max="5935" width="11.42578125" style="1"/>
    <col min="5936" max="5936" width="19.7109375" style="1" customWidth="1"/>
    <col min="5937" max="5937" width="11.42578125" style="1"/>
    <col min="5938" max="5938" width="14.7109375" style="1" customWidth="1"/>
    <col min="5939" max="5945" width="11.42578125" style="1"/>
    <col min="5946" max="5946" width="33.5703125" style="1" customWidth="1"/>
    <col min="5947" max="6180" width="11.42578125" style="1"/>
    <col min="6181" max="6181" width="15.7109375" style="1" customWidth="1"/>
    <col min="6182" max="6182" width="10.28515625" style="1" customWidth="1"/>
    <col min="6183" max="6183" width="16.42578125" style="1" customWidth="1"/>
    <col min="6184" max="6184" width="18.140625" style="1" customWidth="1"/>
    <col min="6185" max="6185" width="26.7109375" style="1" customWidth="1"/>
    <col min="6186" max="6187" width="11.42578125" style="1"/>
    <col min="6188" max="6188" width="14.28515625" style="1" customWidth="1"/>
    <col min="6189" max="6189" width="25" style="1" customWidth="1"/>
    <col min="6190" max="6191" width="11.42578125" style="1"/>
    <col min="6192" max="6192" width="19.7109375" style="1" customWidth="1"/>
    <col min="6193" max="6193" width="11.42578125" style="1"/>
    <col min="6194" max="6194" width="14.7109375" style="1" customWidth="1"/>
    <col min="6195" max="6201" width="11.42578125" style="1"/>
    <col min="6202" max="6202" width="33.5703125" style="1" customWidth="1"/>
    <col min="6203" max="6436" width="11.42578125" style="1"/>
    <col min="6437" max="6437" width="15.7109375" style="1" customWidth="1"/>
    <col min="6438" max="6438" width="10.28515625" style="1" customWidth="1"/>
    <col min="6439" max="6439" width="16.42578125" style="1" customWidth="1"/>
    <col min="6440" max="6440" width="18.140625" style="1" customWidth="1"/>
    <col min="6441" max="6441" width="26.7109375" style="1" customWidth="1"/>
    <col min="6442" max="6443" width="11.42578125" style="1"/>
    <col min="6444" max="6444" width="14.28515625" style="1" customWidth="1"/>
    <col min="6445" max="6445" width="25" style="1" customWidth="1"/>
    <col min="6446" max="6447" width="11.42578125" style="1"/>
    <col min="6448" max="6448" width="19.7109375" style="1" customWidth="1"/>
    <col min="6449" max="6449" width="11.42578125" style="1"/>
    <col min="6450" max="6450" width="14.7109375" style="1" customWidth="1"/>
    <col min="6451" max="6457" width="11.42578125" style="1"/>
    <col min="6458" max="6458" width="33.5703125" style="1" customWidth="1"/>
    <col min="6459" max="6692" width="11.42578125" style="1"/>
    <col min="6693" max="6693" width="15.7109375" style="1" customWidth="1"/>
    <col min="6694" max="6694" width="10.28515625" style="1" customWidth="1"/>
    <col min="6695" max="6695" width="16.42578125" style="1" customWidth="1"/>
    <col min="6696" max="6696" width="18.140625" style="1" customWidth="1"/>
    <col min="6697" max="6697" width="26.7109375" style="1" customWidth="1"/>
    <col min="6698" max="6699" width="11.42578125" style="1"/>
    <col min="6700" max="6700" width="14.28515625" style="1" customWidth="1"/>
    <col min="6701" max="6701" width="25" style="1" customWidth="1"/>
    <col min="6702" max="6703" width="11.42578125" style="1"/>
    <col min="6704" max="6704" width="19.7109375" style="1" customWidth="1"/>
    <col min="6705" max="6705" width="11.42578125" style="1"/>
    <col min="6706" max="6706" width="14.7109375" style="1" customWidth="1"/>
    <col min="6707" max="6713" width="11.42578125" style="1"/>
    <col min="6714" max="6714" width="33.5703125" style="1" customWidth="1"/>
    <col min="6715" max="6948" width="11.42578125" style="1"/>
    <col min="6949" max="6949" width="15.7109375" style="1" customWidth="1"/>
    <col min="6950" max="6950" width="10.28515625" style="1" customWidth="1"/>
    <col min="6951" max="6951" width="16.42578125" style="1" customWidth="1"/>
    <col min="6952" max="6952" width="18.140625" style="1" customWidth="1"/>
    <col min="6953" max="6953" width="26.7109375" style="1" customWidth="1"/>
    <col min="6954" max="6955" width="11.42578125" style="1"/>
    <col min="6956" max="6956" width="14.28515625" style="1" customWidth="1"/>
    <col min="6957" max="6957" width="25" style="1" customWidth="1"/>
    <col min="6958" max="6959" width="11.42578125" style="1"/>
    <col min="6960" max="6960" width="19.7109375" style="1" customWidth="1"/>
    <col min="6961" max="6961" width="11.42578125" style="1"/>
    <col min="6962" max="6962" width="14.7109375" style="1" customWidth="1"/>
    <col min="6963" max="6969" width="11.42578125" style="1"/>
    <col min="6970" max="6970" width="33.5703125" style="1" customWidth="1"/>
    <col min="6971" max="7204" width="11.42578125" style="1"/>
    <col min="7205" max="7205" width="15.7109375" style="1" customWidth="1"/>
    <col min="7206" max="7206" width="10.28515625" style="1" customWidth="1"/>
    <col min="7207" max="7207" width="16.42578125" style="1" customWidth="1"/>
    <col min="7208" max="7208" width="18.140625" style="1" customWidth="1"/>
    <col min="7209" max="7209" width="26.7109375" style="1" customWidth="1"/>
    <col min="7210" max="7211" width="11.42578125" style="1"/>
    <col min="7212" max="7212" width="14.28515625" style="1" customWidth="1"/>
    <col min="7213" max="7213" width="25" style="1" customWidth="1"/>
    <col min="7214" max="7215" width="11.42578125" style="1"/>
    <col min="7216" max="7216" width="19.7109375" style="1" customWidth="1"/>
    <col min="7217" max="7217" width="11.42578125" style="1"/>
    <col min="7218" max="7218" width="14.7109375" style="1" customWidth="1"/>
    <col min="7219" max="7225" width="11.42578125" style="1"/>
    <col min="7226" max="7226" width="33.5703125" style="1" customWidth="1"/>
    <col min="7227" max="7460" width="11.42578125" style="1"/>
    <col min="7461" max="7461" width="15.7109375" style="1" customWidth="1"/>
    <col min="7462" max="7462" width="10.28515625" style="1" customWidth="1"/>
    <col min="7463" max="7463" width="16.42578125" style="1" customWidth="1"/>
    <col min="7464" max="7464" width="18.140625" style="1" customWidth="1"/>
    <col min="7465" max="7465" width="26.7109375" style="1" customWidth="1"/>
    <col min="7466" max="7467" width="11.42578125" style="1"/>
    <col min="7468" max="7468" width="14.28515625" style="1" customWidth="1"/>
    <col min="7469" max="7469" width="25" style="1" customWidth="1"/>
    <col min="7470" max="7471" width="11.42578125" style="1"/>
    <col min="7472" max="7472" width="19.7109375" style="1" customWidth="1"/>
    <col min="7473" max="7473" width="11.42578125" style="1"/>
    <col min="7474" max="7474" width="14.7109375" style="1" customWidth="1"/>
    <col min="7475" max="7481" width="11.42578125" style="1"/>
    <col min="7482" max="7482" width="33.5703125" style="1" customWidth="1"/>
    <col min="7483" max="7716" width="11.42578125" style="1"/>
    <col min="7717" max="7717" width="15.7109375" style="1" customWidth="1"/>
    <col min="7718" max="7718" width="10.28515625" style="1" customWidth="1"/>
    <col min="7719" max="7719" width="16.42578125" style="1" customWidth="1"/>
    <col min="7720" max="7720" width="18.140625" style="1" customWidth="1"/>
    <col min="7721" max="7721" width="26.7109375" style="1" customWidth="1"/>
    <col min="7722" max="7723" width="11.42578125" style="1"/>
    <col min="7724" max="7724" width="14.28515625" style="1" customWidth="1"/>
    <col min="7725" max="7725" width="25" style="1" customWidth="1"/>
    <col min="7726" max="7727" width="11.42578125" style="1"/>
    <col min="7728" max="7728" width="19.7109375" style="1" customWidth="1"/>
    <col min="7729" max="7729" width="11.42578125" style="1"/>
    <col min="7730" max="7730" width="14.7109375" style="1" customWidth="1"/>
    <col min="7731" max="7737" width="11.42578125" style="1"/>
    <col min="7738" max="7738" width="33.5703125" style="1" customWidth="1"/>
    <col min="7739" max="7972" width="11.42578125" style="1"/>
    <col min="7973" max="7973" width="15.7109375" style="1" customWidth="1"/>
    <col min="7974" max="7974" width="10.28515625" style="1" customWidth="1"/>
    <col min="7975" max="7975" width="16.42578125" style="1" customWidth="1"/>
    <col min="7976" max="7976" width="18.140625" style="1" customWidth="1"/>
    <col min="7977" max="7977" width="26.7109375" style="1" customWidth="1"/>
    <col min="7978" max="7979" width="11.42578125" style="1"/>
    <col min="7980" max="7980" width="14.28515625" style="1" customWidth="1"/>
    <col min="7981" max="7981" width="25" style="1" customWidth="1"/>
    <col min="7982" max="7983" width="11.42578125" style="1"/>
    <col min="7984" max="7984" width="19.7109375" style="1" customWidth="1"/>
    <col min="7985" max="7985" width="11.42578125" style="1"/>
    <col min="7986" max="7986" width="14.7109375" style="1" customWidth="1"/>
    <col min="7987" max="7993" width="11.42578125" style="1"/>
    <col min="7994" max="7994" width="33.5703125" style="1" customWidth="1"/>
    <col min="7995" max="8228" width="11.42578125" style="1"/>
    <col min="8229" max="8229" width="15.7109375" style="1" customWidth="1"/>
    <col min="8230" max="8230" width="10.28515625" style="1" customWidth="1"/>
    <col min="8231" max="8231" width="16.42578125" style="1" customWidth="1"/>
    <col min="8232" max="8232" width="18.140625" style="1" customWidth="1"/>
    <col min="8233" max="8233" width="26.7109375" style="1" customWidth="1"/>
    <col min="8234" max="8235" width="11.42578125" style="1"/>
    <col min="8236" max="8236" width="14.28515625" style="1" customWidth="1"/>
    <col min="8237" max="8237" width="25" style="1" customWidth="1"/>
    <col min="8238" max="8239" width="11.42578125" style="1"/>
    <col min="8240" max="8240" width="19.7109375" style="1" customWidth="1"/>
    <col min="8241" max="8241" width="11.42578125" style="1"/>
    <col min="8242" max="8242" width="14.7109375" style="1" customWidth="1"/>
    <col min="8243" max="8249" width="11.42578125" style="1"/>
    <col min="8250" max="8250" width="33.5703125" style="1" customWidth="1"/>
    <col min="8251" max="8484" width="11.42578125" style="1"/>
    <col min="8485" max="8485" width="15.7109375" style="1" customWidth="1"/>
    <col min="8486" max="8486" width="10.28515625" style="1" customWidth="1"/>
    <col min="8487" max="8487" width="16.42578125" style="1" customWidth="1"/>
    <col min="8488" max="8488" width="18.140625" style="1" customWidth="1"/>
    <col min="8489" max="8489" width="26.7109375" style="1" customWidth="1"/>
    <col min="8490" max="8491" width="11.42578125" style="1"/>
    <col min="8492" max="8492" width="14.28515625" style="1" customWidth="1"/>
    <col min="8493" max="8493" width="25" style="1" customWidth="1"/>
    <col min="8494" max="8495" width="11.42578125" style="1"/>
    <col min="8496" max="8496" width="19.7109375" style="1" customWidth="1"/>
    <col min="8497" max="8497" width="11.42578125" style="1"/>
    <col min="8498" max="8498" width="14.7109375" style="1" customWidth="1"/>
    <col min="8499" max="8505" width="11.42578125" style="1"/>
    <col min="8506" max="8506" width="33.5703125" style="1" customWidth="1"/>
    <col min="8507" max="8740" width="11.42578125" style="1"/>
    <col min="8741" max="8741" width="15.7109375" style="1" customWidth="1"/>
    <col min="8742" max="8742" width="10.28515625" style="1" customWidth="1"/>
    <col min="8743" max="8743" width="16.42578125" style="1" customWidth="1"/>
    <col min="8744" max="8744" width="18.140625" style="1" customWidth="1"/>
    <col min="8745" max="8745" width="26.7109375" style="1" customWidth="1"/>
    <col min="8746" max="8747" width="11.42578125" style="1"/>
    <col min="8748" max="8748" width="14.28515625" style="1" customWidth="1"/>
    <col min="8749" max="8749" width="25" style="1" customWidth="1"/>
    <col min="8750" max="8751" width="11.42578125" style="1"/>
    <col min="8752" max="8752" width="19.7109375" style="1" customWidth="1"/>
    <col min="8753" max="8753" width="11.42578125" style="1"/>
    <col min="8754" max="8754" width="14.7109375" style="1" customWidth="1"/>
    <col min="8755" max="8761" width="11.42578125" style="1"/>
    <col min="8762" max="8762" width="33.5703125" style="1" customWidth="1"/>
    <col min="8763" max="8996" width="11.42578125" style="1"/>
    <col min="8997" max="8997" width="15.7109375" style="1" customWidth="1"/>
    <col min="8998" max="8998" width="10.28515625" style="1" customWidth="1"/>
    <col min="8999" max="8999" width="16.42578125" style="1" customWidth="1"/>
    <col min="9000" max="9000" width="18.140625" style="1" customWidth="1"/>
    <col min="9001" max="9001" width="26.7109375" style="1" customWidth="1"/>
    <col min="9002" max="9003" width="11.42578125" style="1"/>
    <col min="9004" max="9004" width="14.28515625" style="1" customWidth="1"/>
    <col min="9005" max="9005" width="25" style="1" customWidth="1"/>
    <col min="9006" max="9007" width="11.42578125" style="1"/>
    <col min="9008" max="9008" width="19.7109375" style="1" customWidth="1"/>
    <col min="9009" max="9009" width="11.42578125" style="1"/>
    <col min="9010" max="9010" width="14.7109375" style="1" customWidth="1"/>
    <col min="9011" max="9017" width="11.42578125" style="1"/>
    <col min="9018" max="9018" width="33.5703125" style="1" customWidth="1"/>
    <col min="9019" max="9252" width="11.42578125" style="1"/>
    <col min="9253" max="9253" width="15.7109375" style="1" customWidth="1"/>
    <col min="9254" max="9254" width="10.28515625" style="1" customWidth="1"/>
    <col min="9255" max="9255" width="16.42578125" style="1" customWidth="1"/>
    <col min="9256" max="9256" width="18.140625" style="1" customWidth="1"/>
    <col min="9257" max="9257" width="26.7109375" style="1" customWidth="1"/>
    <col min="9258" max="9259" width="11.42578125" style="1"/>
    <col min="9260" max="9260" width="14.28515625" style="1" customWidth="1"/>
    <col min="9261" max="9261" width="25" style="1" customWidth="1"/>
    <col min="9262" max="9263" width="11.42578125" style="1"/>
    <col min="9264" max="9264" width="19.7109375" style="1" customWidth="1"/>
    <col min="9265" max="9265" width="11.42578125" style="1"/>
    <col min="9266" max="9266" width="14.7109375" style="1" customWidth="1"/>
    <col min="9267" max="9273" width="11.42578125" style="1"/>
    <col min="9274" max="9274" width="33.5703125" style="1" customWidth="1"/>
    <col min="9275" max="9508" width="11.42578125" style="1"/>
    <col min="9509" max="9509" width="15.7109375" style="1" customWidth="1"/>
    <col min="9510" max="9510" width="10.28515625" style="1" customWidth="1"/>
    <col min="9511" max="9511" width="16.42578125" style="1" customWidth="1"/>
    <col min="9512" max="9512" width="18.140625" style="1" customWidth="1"/>
    <col min="9513" max="9513" width="26.7109375" style="1" customWidth="1"/>
    <col min="9514" max="9515" width="11.42578125" style="1"/>
    <col min="9516" max="9516" width="14.28515625" style="1" customWidth="1"/>
    <col min="9517" max="9517" width="25" style="1" customWidth="1"/>
    <col min="9518" max="9519" width="11.42578125" style="1"/>
    <col min="9520" max="9520" width="19.7109375" style="1" customWidth="1"/>
    <col min="9521" max="9521" width="11.42578125" style="1"/>
    <col min="9522" max="9522" width="14.7109375" style="1" customWidth="1"/>
    <col min="9523" max="9529" width="11.42578125" style="1"/>
    <col min="9530" max="9530" width="33.5703125" style="1" customWidth="1"/>
    <col min="9531" max="9764" width="11.42578125" style="1"/>
    <col min="9765" max="9765" width="15.7109375" style="1" customWidth="1"/>
    <col min="9766" max="9766" width="10.28515625" style="1" customWidth="1"/>
    <col min="9767" max="9767" width="16.42578125" style="1" customWidth="1"/>
    <col min="9768" max="9768" width="18.140625" style="1" customWidth="1"/>
    <col min="9769" max="9769" width="26.7109375" style="1" customWidth="1"/>
    <col min="9770" max="9771" width="11.42578125" style="1"/>
    <col min="9772" max="9772" width="14.28515625" style="1" customWidth="1"/>
    <col min="9773" max="9773" width="25" style="1" customWidth="1"/>
    <col min="9774" max="9775" width="11.42578125" style="1"/>
    <col min="9776" max="9776" width="19.7109375" style="1" customWidth="1"/>
    <col min="9777" max="9777" width="11.42578125" style="1"/>
    <col min="9778" max="9778" width="14.7109375" style="1" customWidth="1"/>
    <col min="9779" max="9785" width="11.42578125" style="1"/>
    <col min="9786" max="9786" width="33.5703125" style="1" customWidth="1"/>
    <col min="9787" max="10020" width="11.42578125" style="1"/>
    <col min="10021" max="10021" width="15.7109375" style="1" customWidth="1"/>
    <col min="10022" max="10022" width="10.28515625" style="1" customWidth="1"/>
    <col min="10023" max="10023" width="16.42578125" style="1" customWidth="1"/>
    <col min="10024" max="10024" width="18.140625" style="1" customWidth="1"/>
    <col min="10025" max="10025" width="26.7109375" style="1" customWidth="1"/>
    <col min="10026" max="10027" width="11.42578125" style="1"/>
    <col min="10028" max="10028" width="14.28515625" style="1" customWidth="1"/>
    <col min="10029" max="10029" width="25" style="1" customWidth="1"/>
    <col min="10030" max="10031" width="11.42578125" style="1"/>
    <col min="10032" max="10032" width="19.7109375" style="1" customWidth="1"/>
    <col min="10033" max="10033" width="11.42578125" style="1"/>
    <col min="10034" max="10034" width="14.7109375" style="1" customWidth="1"/>
    <col min="10035" max="10041" width="11.42578125" style="1"/>
    <col min="10042" max="10042" width="33.5703125" style="1" customWidth="1"/>
    <col min="10043" max="10276" width="11.42578125" style="1"/>
    <col min="10277" max="10277" width="15.7109375" style="1" customWidth="1"/>
    <col min="10278" max="10278" width="10.28515625" style="1" customWidth="1"/>
    <col min="10279" max="10279" width="16.42578125" style="1" customWidth="1"/>
    <col min="10280" max="10280" width="18.140625" style="1" customWidth="1"/>
    <col min="10281" max="10281" width="26.7109375" style="1" customWidth="1"/>
    <col min="10282" max="10283" width="11.42578125" style="1"/>
    <col min="10284" max="10284" width="14.28515625" style="1" customWidth="1"/>
    <col min="10285" max="10285" width="25" style="1" customWidth="1"/>
    <col min="10286" max="10287" width="11.42578125" style="1"/>
    <col min="10288" max="10288" width="19.7109375" style="1" customWidth="1"/>
    <col min="10289" max="10289" width="11.42578125" style="1"/>
    <col min="10290" max="10290" width="14.7109375" style="1" customWidth="1"/>
    <col min="10291" max="10297" width="11.42578125" style="1"/>
    <col min="10298" max="10298" width="33.5703125" style="1" customWidth="1"/>
    <col min="10299" max="10532" width="11.42578125" style="1"/>
    <col min="10533" max="10533" width="15.7109375" style="1" customWidth="1"/>
    <col min="10534" max="10534" width="10.28515625" style="1" customWidth="1"/>
    <col min="10535" max="10535" width="16.42578125" style="1" customWidth="1"/>
    <col min="10536" max="10536" width="18.140625" style="1" customWidth="1"/>
    <col min="10537" max="10537" width="26.7109375" style="1" customWidth="1"/>
    <col min="10538" max="10539" width="11.42578125" style="1"/>
    <col min="10540" max="10540" width="14.28515625" style="1" customWidth="1"/>
    <col min="10541" max="10541" width="25" style="1" customWidth="1"/>
    <col min="10542" max="10543" width="11.42578125" style="1"/>
    <col min="10544" max="10544" width="19.7109375" style="1" customWidth="1"/>
    <col min="10545" max="10545" width="11.42578125" style="1"/>
    <col min="10546" max="10546" width="14.7109375" style="1" customWidth="1"/>
    <col min="10547" max="10553" width="11.42578125" style="1"/>
    <col min="10554" max="10554" width="33.5703125" style="1" customWidth="1"/>
    <col min="10555" max="10788" width="11.42578125" style="1"/>
    <col min="10789" max="10789" width="15.7109375" style="1" customWidth="1"/>
    <col min="10790" max="10790" width="10.28515625" style="1" customWidth="1"/>
    <col min="10791" max="10791" width="16.42578125" style="1" customWidth="1"/>
    <col min="10792" max="10792" width="18.140625" style="1" customWidth="1"/>
    <col min="10793" max="10793" width="26.7109375" style="1" customWidth="1"/>
    <col min="10794" max="10795" width="11.42578125" style="1"/>
    <col min="10796" max="10796" width="14.28515625" style="1" customWidth="1"/>
    <col min="10797" max="10797" width="25" style="1" customWidth="1"/>
    <col min="10798" max="10799" width="11.42578125" style="1"/>
    <col min="10800" max="10800" width="19.7109375" style="1" customWidth="1"/>
    <col min="10801" max="10801" width="11.42578125" style="1"/>
    <col min="10802" max="10802" width="14.7109375" style="1" customWidth="1"/>
    <col min="10803" max="10809" width="11.42578125" style="1"/>
    <col min="10810" max="10810" width="33.5703125" style="1" customWidth="1"/>
    <col min="10811" max="11044" width="11.42578125" style="1"/>
    <col min="11045" max="11045" width="15.7109375" style="1" customWidth="1"/>
    <col min="11046" max="11046" width="10.28515625" style="1" customWidth="1"/>
    <col min="11047" max="11047" width="16.42578125" style="1" customWidth="1"/>
    <col min="11048" max="11048" width="18.140625" style="1" customWidth="1"/>
    <col min="11049" max="11049" width="26.7109375" style="1" customWidth="1"/>
    <col min="11050" max="11051" width="11.42578125" style="1"/>
    <col min="11052" max="11052" width="14.28515625" style="1" customWidth="1"/>
    <col min="11053" max="11053" width="25" style="1" customWidth="1"/>
    <col min="11054" max="11055" width="11.42578125" style="1"/>
    <col min="11056" max="11056" width="19.7109375" style="1" customWidth="1"/>
    <col min="11057" max="11057" width="11.42578125" style="1"/>
    <col min="11058" max="11058" width="14.7109375" style="1" customWidth="1"/>
    <col min="11059" max="11065" width="11.42578125" style="1"/>
    <col min="11066" max="11066" width="33.5703125" style="1" customWidth="1"/>
    <col min="11067" max="11300" width="11.42578125" style="1"/>
    <col min="11301" max="11301" width="15.7109375" style="1" customWidth="1"/>
    <col min="11302" max="11302" width="10.28515625" style="1" customWidth="1"/>
    <col min="11303" max="11303" width="16.42578125" style="1" customWidth="1"/>
    <col min="11304" max="11304" width="18.140625" style="1" customWidth="1"/>
    <col min="11305" max="11305" width="26.7109375" style="1" customWidth="1"/>
    <col min="11306" max="11307" width="11.42578125" style="1"/>
    <col min="11308" max="11308" width="14.28515625" style="1" customWidth="1"/>
    <col min="11309" max="11309" width="25" style="1" customWidth="1"/>
    <col min="11310" max="11311" width="11.42578125" style="1"/>
    <col min="11312" max="11312" width="19.7109375" style="1" customWidth="1"/>
    <col min="11313" max="11313" width="11.42578125" style="1"/>
    <col min="11314" max="11314" width="14.7109375" style="1" customWidth="1"/>
    <col min="11315" max="11321" width="11.42578125" style="1"/>
    <col min="11322" max="11322" width="33.5703125" style="1" customWidth="1"/>
    <col min="11323" max="11556" width="11.42578125" style="1"/>
    <col min="11557" max="11557" width="15.7109375" style="1" customWidth="1"/>
    <col min="11558" max="11558" width="10.28515625" style="1" customWidth="1"/>
    <col min="11559" max="11559" width="16.42578125" style="1" customWidth="1"/>
    <col min="11560" max="11560" width="18.140625" style="1" customWidth="1"/>
    <col min="11561" max="11561" width="26.7109375" style="1" customWidth="1"/>
    <col min="11562" max="11563" width="11.42578125" style="1"/>
    <col min="11564" max="11564" width="14.28515625" style="1" customWidth="1"/>
    <col min="11565" max="11565" width="25" style="1" customWidth="1"/>
    <col min="11566" max="11567" width="11.42578125" style="1"/>
    <col min="11568" max="11568" width="19.7109375" style="1" customWidth="1"/>
    <col min="11569" max="11569" width="11.42578125" style="1"/>
    <col min="11570" max="11570" width="14.7109375" style="1" customWidth="1"/>
    <col min="11571" max="11577" width="11.42578125" style="1"/>
    <col min="11578" max="11578" width="33.5703125" style="1" customWidth="1"/>
    <col min="11579" max="11812" width="11.42578125" style="1"/>
    <col min="11813" max="11813" width="15.7109375" style="1" customWidth="1"/>
    <col min="11814" max="11814" width="10.28515625" style="1" customWidth="1"/>
    <col min="11815" max="11815" width="16.42578125" style="1" customWidth="1"/>
    <col min="11816" max="11816" width="18.140625" style="1" customWidth="1"/>
    <col min="11817" max="11817" width="26.7109375" style="1" customWidth="1"/>
    <col min="11818" max="11819" width="11.42578125" style="1"/>
    <col min="11820" max="11820" width="14.28515625" style="1" customWidth="1"/>
    <col min="11821" max="11821" width="25" style="1" customWidth="1"/>
    <col min="11822" max="11823" width="11.42578125" style="1"/>
    <col min="11824" max="11824" width="19.7109375" style="1" customWidth="1"/>
    <col min="11825" max="11825" width="11.42578125" style="1"/>
    <col min="11826" max="11826" width="14.7109375" style="1" customWidth="1"/>
    <col min="11827" max="11833" width="11.42578125" style="1"/>
    <col min="11834" max="11834" width="33.5703125" style="1" customWidth="1"/>
    <col min="11835" max="12068" width="11.42578125" style="1"/>
    <col min="12069" max="12069" width="15.7109375" style="1" customWidth="1"/>
    <col min="12070" max="12070" width="10.28515625" style="1" customWidth="1"/>
    <col min="12071" max="12071" width="16.42578125" style="1" customWidth="1"/>
    <col min="12072" max="12072" width="18.140625" style="1" customWidth="1"/>
    <col min="12073" max="12073" width="26.7109375" style="1" customWidth="1"/>
    <col min="12074" max="12075" width="11.42578125" style="1"/>
    <col min="12076" max="12076" width="14.28515625" style="1" customWidth="1"/>
    <col min="12077" max="12077" width="25" style="1" customWidth="1"/>
    <col min="12078" max="12079" width="11.42578125" style="1"/>
    <col min="12080" max="12080" width="19.7109375" style="1" customWidth="1"/>
    <col min="12081" max="12081" width="11.42578125" style="1"/>
    <col min="12082" max="12082" width="14.7109375" style="1" customWidth="1"/>
    <col min="12083" max="12089" width="11.42578125" style="1"/>
    <col min="12090" max="12090" width="33.5703125" style="1" customWidth="1"/>
    <col min="12091" max="12324" width="11.42578125" style="1"/>
    <col min="12325" max="12325" width="15.7109375" style="1" customWidth="1"/>
    <col min="12326" max="12326" width="10.28515625" style="1" customWidth="1"/>
    <col min="12327" max="12327" width="16.42578125" style="1" customWidth="1"/>
    <col min="12328" max="12328" width="18.140625" style="1" customWidth="1"/>
    <col min="12329" max="12329" width="26.7109375" style="1" customWidth="1"/>
    <col min="12330" max="12331" width="11.42578125" style="1"/>
    <col min="12332" max="12332" width="14.28515625" style="1" customWidth="1"/>
    <col min="12333" max="12333" width="25" style="1" customWidth="1"/>
    <col min="12334" max="12335" width="11.42578125" style="1"/>
    <col min="12336" max="12336" width="19.7109375" style="1" customWidth="1"/>
    <col min="12337" max="12337" width="11.42578125" style="1"/>
    <col min="12338" max="12338" width="14.7109375" style="1" customWidth="1"/>
    <col min="12339" max="12345" width="11.42578125" style="1"/>
    <col min="12346" max="12346" width="33.5703125" style="1" customWidth="1"/>
    <col min="12347" max="12580" width="11.42578125" style="1"/>
    <col min="12581" max="12581" width="15.7109375" style="1" customWidth="1"/>
    <col min="12582" max="12582" width="10.28515625" style="1" customWidth="1"/>
    <col min="12583" max="12583" width="16.42578125" style="1" customWidth="1"/>
    <col min="12584" max="12584" width="18.140625" style="1" customWidth="1"/>
    <col min="12585" max="12585" width="26.7109375" style="1" customWidth="1"/>
    <col min="12586" max="12587" width="11.42578125" style="1"/>
    <col min="12588" max="12588" width="14.28515625" style="1" customWidth="1"/>
    <col min="12589" max="12589" width="25" style="1" customWidth="1"/>
    <col min="12590" max="12591" width="11.42578125" style="1"/>
    <col min="12592" max="12592" width="19.7109375" style="1" customWidth="1"/>
    <col min="12593" max="12593" width="11.42578125" style="1"/>
    <col min="12594" max="12594" width="14.7109375" style="1" customWidth="1"/>
    <col min="12595" max="12601" width="11.42578125" style="1"/>
    <col min="12602" max="12602" width="33.5703125" style="1" customWidth="1"/>
    <col min="12603" max="12836" width="11.42578125" style="1"/>
    <col min="12837" max="12837" width="15.7109375" style="1" customWidth="1"/>
    <col min="12838" max="12838" width="10.28515625" style="1" customWidth="1"/>
    <col min="12839" max="12839" width="16.42578125" style="1" customWidth="1"/>
    <col min="12840" max="12840" width="18.140625" style="1" customWidth="1"/>
    <col min="12841" max="12841" width="26.7109375" style="1" customWidth="1"/>
    <col min="12842" max="12843" width="11.42578125" style="1"/>
    <col min="12844" max="12844" width="14.28515625" style="1" customWidth="1"/>
    <col min="12845" max="12845" width="25" style="1" customWidth="1"/>
    <col min="12846" max="12847" width="11.42578125" style="1"/>
    <col min="12848" max="12848" width="19.7109375" style="1" customWidth="1"/>
    <col min="12849" max="12849" width="11.42578125" style="1"/>
    <col min="12850" max="12850" width="14.7109375" style="1" customWidth="1"/>
    <col min="12851" max="12857" width="11.42578125" style="1"/>
    <col min="12858" max="12858" width="33.5703125" style="1" customWidth="1"/>
    <col min="12859" max="13092" width="11.42578125" style="1"/>
    <col min="13093" max="13093" width="15.7109375" style="1" customWidth="1"/>
    <col min="13094" max="13094" width="10.28515625" style="1" customWidth="1"/>
    <col min="13095" max="13095" width="16.42578125" style="1" customWidth="1"/>
    <col min="13096" max="13096" width="18.140625" style="1" customWidth="1"/>
    <col min="13097" max="13097" width="26.7109375" style="1" customWidth="1"/>
    <col min="13098" max="13099" width="11.42578125" style="1"/>
    <col min="13100" max="13100" width="14.28515625" style="1" customWidth="1"/>
    <col min="13101" max="13101" width="25" style="1" customWidth="1"/>
    <col min="13102" max="13103" width="11.42578125" style="1"/>
    <col min="13104" max="13104" width="19.7109375" style="1" customWidth="1"/>
    <col min="13105" max="13105" width="11.42578125" style="1"/>
    <col min="13106" max="13106" width="14.7109375" style="1" customWidth="1"/>
    <col min="13107" max="13113" width="11.42578125" style="1"/>
    <col min="13114" max="13114" width="33.5703125" style="1" customWidth="1"/>
    <col min="13115" max="13348" width="11.42578125" style="1"/>
    <col min="13349" max="13349" width="15.7109375" style="1" customWidth="1"/>
    <col min="13350" max="13350" width="10.28515625" style="1" customWidth="1"/>
    <col min="13351" max="13351" width="16.42578125" style="1" customWidth="1"/>
    <col min="13352" max="13352" width="18.140625" style="1" customWidth="1"/>
    <col min="13353" max="13353" width="26.7109375" style="1" customWidth="1"/>
    <col min="13354" max="13355" width="11.42578125" style="1"/>
    <col min="13356" max="13356" width="14.28515625" style="1" customWidth="1"/>
    <col min="13357" max="13357" width="25" style="1" customWidth="1"/>
    <col min="13358" max="13359" width="11.42578125" style="1"/>
    <col min="13360" max="13360" width="19.7109375" style="1" customWidth="1"/>
    <col min="13361" max="13361" width="11.42578125" style="1"/>
    <col min="13362" max="13362" width="14.7109375" style="1" customWidth="1"/>
    <col min="13363" max="13369" width="11.42578125" style="1"/>
    <col min="13370" max="13370" width="33.5703125" style="1" customWidth="1"/>
    <col min="13371" max="13604" width="11.42578125" style="1"/>
    <col min="13605" max="13605" width="15.7109375" style="1" customWidth="1"/>
    <col min="13606" max="13606" width="10.28515625" style="1" customWidth="1"/>
    <col min="13607" max="13607" width="16.42578125" style="1" customWidth="1"/>
    <col min="13608" max="13608" width="18.140625" style="1" customWidth="1"/>
    <col min="13609" max="13609" width="26.7109375" style="1" customWidth="1"/>
    <col min="13610" max="13611" width="11.42578125" style="1"/>
    <col min="13612" max="13612" width="14.28515625" style="1" customWidth="1"/>
    <col min="13613" max="13613" width="25" style="1" customWidth="1"/>
    <col min="13614" max="13615" width="11.42578125" style="1"/>
    <col min="13616" max="13616" width="19.7109375" style="1" customWidth="1"/>
    <col min="13617" max="13617" width="11.42578125" style="1"/>
    <col min="13618" max="13618" width="14.7109375" style="1" customWidth="1"/>
    <col min="13619" max="13625" width="11.42578125" style="1"/>
    <col min="13626" max="13626" width="33.5703125" style="1" customWidth="1"/>
    <col min="13627" max="13860" width="11.42578125" style="1"/>
    <col min="13861" max="13861" width="15.7109375" style="1" customWidth="1"/>
    <col min="13862" max="13862" width="10.28515625" style="1" customWidth="1"/>
    <col min="13863" max="13863" width="16.42578125" style="1" customWidth="1"/>
    <col min="13864" max="13864" width="18.140625" style="1" customWidth="1"/>
    <col min="13865" max="13865" width="26.7109375" style="1" customWidth="1"/>
    <col min="13866" max="13867" width="11.42578125" style="1"/>
    <col min="13868" max="13868" width="14.28515625" style="1" customWidth="1"/>
    <col min="13869" max="13869" width="25" style="1" customWidth="1"/>
    <col min="13870" max="13871" width="11.42578125" style="1"/>
    <col min="13872" max="13872" width="19.7109375" style="1" customWidth="1"/>
    <col min="13873" max="13873" width="11.42578125" style="1"/>
    <col min="13874" max="13874" width="14.7109375" style="1" customWidth="1"/>
    <col min="13875" max="13881" width="11.42578125" style="1"/>
    <col min="13882" max="13882" width="33.5703125" style="1" customWidth="1"/>
    <col min="13883" max="14116" width="11.42578125" style="1"/>
    <col min="14117" max="14117" width="15.7109375" style="1" customWidth="1"/>
    <col min="14118" max="14118" width="10.28515625" style="1" customWidth="1"/>
    <col min="14119" max="14119" width="16.42578125" style="1" customWidth="1"/>
    <col min="14120" max="14120" width="18.140625" style="1" customWidth="1"/>
    <col min="14121" max="14121" width="26.7109375" style="1" customWidth="1"/>
    <col min="14122" max="14123" width="11.42578125" style="1"/>
    <col min="14124" max="14124" width="14.28515625" style="1" customWidth="1"/>
    <col min="14125" max="14125" width="25" style="1" customWidth="1"/>
    <col min="14126" max="14127" width="11.42578125" style="1"/>
    <col min="14128" max="14128" width="19.7109375" style="1" customWidth="1"/>
    <col min="14129" max="14129" width="11.42578125" style="1"/>
    <col min="14130" max="14130" width="14.7109375" style="1" customWidth="1"/>
    <col min="14131" max="14137" width="11.42578125" style="1"/>
    <col min="14138" max="14138" width="33.5703125" style="1" customWidth="1"/>
    <col min="14139" max="14372" width="11.42578125" style="1"/>
    <col min="14373" max="14373" width="15.7109375" style="1" customWidth="1"/>
    <col min="14374" max="14374" width="10.28515625" style="1" customWidth="1"/>
    <col min="14375" max="14375" width="16.42578125" style="1" customWidth="1"/>
    <col min="14376" max="14376" width="18.140625" style="1" customWidth="1"/>
    <col min="14377" max="14377" width="26.7109375" style="1" customWidth="1"/>
    <col min="14378" max="14379" width="11.42578125" style="1"/>
    <col min="14380" max="14380" width="14.28515625" style="1" customWidth="1"/>
    <col min="14381" max="14381" width="25" style="1" customWidth="1"/>
    <col min="14382" max="14383" width="11.42578125" style="1"/>
    <col min="14384" max="14384" width="19.7109375" style="1" customWidth="1"/>
    <col min="14385" max="14385" width="11.42578125" style="1"/>
    <col min="14386" max="14386" width="14.7109375" style="1" customWidth="1"/>
    <col min="14387" max="14393" width="11.42578125" style="1"/>
    <col min="14394" max="14394" width="33.5703125" style="1" customWidth="1"/>
    <col min="14395" max="14628" width="11.42578125" style="1"/>
    <col min="14629" max="14629" width="15.7109375" style="1" customWidth="1"/>
    <col min="14630" max="14630" width="10.28515625" style="1" customWidth="1"/>
    <col min="14631" max="14631" width="16.42578125" style="1" customWidth="1"/>
    <col min="14632" max="14632" width="18.140625" style="1" customWidth="1"/>
    <col min="14633" max="14633" width="26.7109375" style="1" customWidth="1"/>
    <col min="14634" max="14635" width="11.42578125" style="1"/>
    <col min="14636" max="14636" width="14.28515625" style="1" customWidth="1"/>
    <col min="14637" max="14637" width="25" style="1" customWidth="1"/>
    <col min="14638" max="14639" width="11.42578125" style="1"/>
    <col min="14640" max="14640" width="19.7109375" style="1" customWidth="1"/>
    <col min="14641" max="14641" width="11.42578125" style="1"/>
    <col min="14642" max="14642" width="14.7109375" style="1" customWidth="1"/>
    <col min="14643" max="14649" width="11.42578125" style="1"/>
    <col min="14650" max="14650" width="33.5703125" style="1" customWidth="1"/>
    <col min="14651" max="14884" width="11.42578125" style="1"/>
    <col min="14885" max="14885" width="15.7109375" style="1" customWidth="1"/>
    <col min="14886" max="14886" width="10.28515625" style="1" customWidth="1"/>
    <col min="14887" max="14887" width="16.42578125" style="1" customWidth="1"/>
    <col min="14888" max="14888" width="18.140625" style="1" customWidth="1"/>
    <col min="14889" max="14889" width="26.7109375" style="1" customWidth="1"/>
    <col min="14890" max="14891" width="11.42578125" style="1"/>
    <col min="14892" max="14892" width="14.28515625" style="1" customWidth="1"/>
    <col min="14893" max="14893" width="25" style="1" customWidth="1"/>
    <col min="14894" max="14895" width="11.42578125" style="1"/>
    <col min="14896" max="14896" width="19.7109375" style="1" customWidth="1"/>
    <col min="14897" max="14897" width="11.42578125" style="1"/>
    <col min="14898" max="14898" width="14.7109375" style="1" customWidth="1"/>
    <col min="14899" max="14905" width="11.42578125" style="1"/>
    <col min="14906" max="14906" width="33.5703125" style="1" customWidth="1"/>
    <col min="14907" max="15140" width="11.42578125" style="1"/>
    <col min="15141" max="15141" width="15.7109375" style="1" customWidth="1"/>
    <col min="15142" max="15142" width="10.28515625" style="1" customWidth="1"/>
    <col min="15143" max="15143" width="16.42578125" style="1" customWidth="1"/>
    <col min="15144" max="15144" width="18.140625" style="1" customWidth="1"/>
    <col min="15145" max="15145" width="26.7109375" style="1" customWidth="1"/>
    <col min="15146" max="15147" width="11.42578125" style="1"/>
    <col min="15148" max="15148" width="14.28515625" style="1" customWidth="1"/>
    <col min="15149" max="15149" width="25" style="1" customWidth="1"/>
    <col min="15150" max="15151" width="11.42578125" style="1"/>
    <col min="15152" max="15152" width="19.7109375" style="1" customWidth="1"/>
    <col min="15153" max="15153" width="11.42578125" style="1"/>
    <col min="15154" max="15154" width="14.7109375" style="1" customWidth="1"/>
    <col min="15155" max="15161" width="11.42578125" style="1"/>
    <col min="15162" max="15162" width="33.5703125" style="1" customWidth="1"/>
    <col min="15163" max="15396" width="11.42578125" style="1"/>
    <col min="15397" max="15397" width="15.7109375" style="1" customWidth="1"/>
    <col min="15398" max="15398" width="10.28515625" style="1" customWidth="1"/>
    <col min="15399" max="15399" width="16.42578125" style="1" customWidth="1"/>
    <col min="15400" max="15400" width="18.140625" style="1" customWidth="1"/>
    <col min="15401" max="15401" width="26.7109375" style="1" customWidth="1"/>
    <col min="15402" max="15403" width="11.42578125" style="1"/>
    <col min="15404" max="15404" width="14.28515625" style="1" customWidth="1"/>
    <col min="15405" max="15405" width="25" style="1" customWidth="1"/>
    <col min="15406" max="15407" width="11.42578125" style="1"/>
    <col min="15408" max="15408" width="19.7109375" style="1" customWidth="1"/>
    <col min="15409" max="15409" width="11.42578125" style="1"/>
    <col min="15410" max="15410" width="14.7109375" style="1" customWidth="1"/>
    <col min="15411" max="15417" width="11.42578125" style="1"/>
    <col min="15418" max="15418" width="33.5703125" style="1" customWidth="1"/>
    <col min="15419" max="15652" width="11.42578125" style="1"/>
    <col min="15653" max="15653" width="15.7109375" style="1" customWidth="1"/>
    <col min="15654" max="15654" width="10.28515625" style="1" customWidth="1"/>
    <col min="15655" max="15655" width="16.42578125" style="1" customWidth="1"/>
    <col min="15656" max="15656" width="18.140625" style="1" customWidth="1"/>
    <col min="15657" max="15657" width="26.7109375" style="1" customWidth="1"/>
    <col min="15658" max="15659" width="11.42578125" style="1"/>
    <col min="15660" max="15660" width="14.28515625" style="1" customWidth="1"/>
    <col min="15661" max="15661" width="25" style="1" customWidth="1"/>
    <col min="15662" max="15663" width="11.42578125" style="1"/>
    <col min="15664" max="15664" width="19.7109375" style="1" customWidth="1"/>
    <col min="15665" max="15665" width="11.42578125" style="1"/>
    <col min="15666" max="15666" width="14.7109375" style="1" customWidth="1"/>
    <col min="15667" max="15673" width="11.42578125" style="1"/>
    <col min="15674" max="15674" width="33.5703125" style="1" customWidth="1"/>
    <col min="15675" max="15908" width="11.42578125" style="1"/>
    <col min="15909" max="15909" width="15.7109375" style="1" customWidth="1"/>
    <col min="15910" max="15910" width="10.28515625" style="1" customWidth="1"/>
    <col min="15911" max="15911" width="16.42578125" style="1" customWidth="1"/>
    <col min="15912" max="15912" width="18.140625" style="1" customWidth="1"/>
    <col min="15913" max="15913" width="26.7109375" style="1" customWidth="1"/>
    <col min="15914" max="15915" width="11.42578125" style="1"/>
    <col min="15916" max="15916" width="14.28515625" style="1" customWidth="1"/>
    <col min="15917" max="15917" width="25" style="1" customWidth="1"/>
    <col min="15918" max="15919" width="11.42578125" style="1"/>
    <col min="15920" max="15920" width="19.7109375" style="1" customWidth="1"/>
    <col min="15921" max="15921" width="11.42578125" style="1"/>
    <col min="15922" max="15922" width="14.7109375" style="1" customWidth="1"/>
    <col min="15923" max="15929" width="11.42578125" style="1"/>
    <col min="15930" max="15930" width="33.5703125" style="1" customWidth="1"/>
    <col min="15931" max="16164" width="11.42578125" style="1"/>
    <col min="16165" max="16165" width="15.7109375" style="1" customWidth="1"/>
    <col min="16166" max="16166" width="10.28515625" style="1" customWidth="1"/>
    <col min="16167" max="16167" width="16.42578125" style="1" customWidth="1"/>
    <col min="16168" max="16168" width="18.140625" style="1" customWidth="1"/>
    <col min="16169" max="16169" width="26.7109375" style="1" customWidth="1"/>
    <col min="16170" max="16171" width="11.42578125" style="1"/>
    <col min="16172" max="16172" width="14.28515625" style="1" customWidth="1"/>
    <col min="16173" max="16173" width="25" style="1" customWidth="1"/>
    <col min="16174" max="16175" width="11.42578125" style="1"/>
    <col min="16176" max="16176" width="19.7109375" style="1" customWidth="1"/>
    <col min="16177" max="16177" width="11.42578125" style="1"/>
    <col min="16178" max="16178" width="14.7109375" style="1" customWidth="1"/>
    <col min="16179" max="16185" width="11.42578125" style="1"/>
    <col min="16186" max="16186" width="33.5703125" style="1" customWidth="1"/>
    <col min="16187" max="16384" width="11.42578125" style="1"/>
  </cols>
  <sheetData>
    <row r="1" spans="1:61" ht="13.5" thickBot="1" x14ac:dyDescent="0.25">
      <c r="A1" s="1" t="s">
        <v>497</v>
      </c>
    </row>
    <row r="2" spans="1:61" ht="29.25" customHeight="1" x14ac:dyDescent="0.2">
      <c r="A2" s="156" t="s">
        <v>0</v>
      </c>
      <c r="B2" s="157"/>
      <c r="C2" s="162" t="s">
        <v>889</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57"/>
      <c r="BG2" s="90"/>
      <c r="BH2" s="90"/>
      <c r="BI2" s="91"/>
    </row>
    <row r="3" spans="1:61" ht="30.75" customHeight="1" x14ac:dyDescent="0.2">
      <c r="A3" s="158"/>
      <c r="B3" s="159"/>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59"/>
      <c r="BG3" s="92"/>
      <c r="BH3" s="92"/>
      <c r="BI3" s="93"/>
    </row>
    <row r="4" spans="1:61" ht="15.75" thickBot="1" x14ac:dyDescent="0.25">
      <c r="A4" s="160"/>
      <c r="B4" s="161"/>
      <c r="C4" s="166"/>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1"/>
      <c r="BG4" s="168"/>
      <c r="BH4" s="168"/>
      <c r="BI4" s="169"/>
    </row>
    <row r="5" spans="1:61" ht="15.75" thickBot="1" x14ac:dyDescent="0.25">
      <c r="A5" s="170" t="s">
        <v>2</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c r="AM5" s="171"/>
      <c r="AN5" s="171"/>
      <c r="AO5" s="171"/>
      <c r="AP5" s="171"/>
      <c r="AQ5" s="171"/>
      <c r="AR5" s="171"/>
      <c r="AS5" s="171"/>
      <c r="AT5" s="171"/>
      <c r="AU5" s="171"/>
      <c r="AV5" s="171"/>
      <c r="AW5" s="171"/>
      <c r="AX5" s="171"/>
      <c r="AY5" s="171"/>
      <c r="AZ5" s="171"/>
      <c r="BA5" s="171"/>
      <c r="BB5" s="171"/>
      <c r="BC5" s="171"/>
      <c r="BD5" s="171"/>
      <c r="BE5" s="171"/>
      <c r="BF5" s="171"/>
      <c r="BG5" s="171"/>
      <c r="BH5" s="171"/>
      <c r="BI5" s="172"/>
    </row>
    <row r="6" spans="1:61" x14ac:dyDescent="0.2">
      <c r="A6" s="154" t="s">
        <v>3</v>
      </c>
      <c r="B6" s="155"/>
      <c r="C6" s="155" t="s">
        <v>4</v>
      </c>
      <c r="D6" s="155"/>
      <c r="E6" s="155"/>
      <c r="F6" s="155"/>
      <c r="G6" s="155"/>
      <c r="H6" s="155"/>
      <c r="I6" s="155"/>
      <c r="J6" s="155"/>
      <c r="K6" s="155"/>
      <c r="L6" s="155" t="s">
        <v>5</v>
      </c>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80" t="s">
        <v>6</v>
      </c>
      <c r="BF6" s="80"/>
      <c r="BG6" s="81" t="s">
        <v>7</v>
      </c>
      <c r="BH6" s="81"/>
      <c r="BI6" s="82"/>
    </row>
    <row r="7" spans="1:61" x14ac:dyDescent="0.2">
      <c r="A7" s="83" t="s">
        <v>890</v>
      </c>
      <c r="B7" s="71" t="s">
        <v>891</v>
      </c>
      <c r="C7" s="71" t="s">
        <v>10</v>
      </c>
      <c r="D7" s="71" t="s">
        <v>892</v>
      </c>
      <c r="E7" s="148" t="s">
        <v>893</v>
      </c>
      <c r="F7" s="148" t="s">
        <v>11</v>
      </c>
      <c r="G7" s="71" t="s">
        <v>894</v>
      </c>
      <c r="H7" s="147" t="s">
        <v>895</v>
      </c>
      <c r="I7" s="147"/>
      <c r="J7" s="147" t="s">
        <v>896</v>
      </c>
      <c r="K7" s="148" t="s">
        <v>14</v>
      </c>
      <c r="L7" s="71" t="s">
        <v>15</v>
      </c>
      <c r="M7" s="71"/>
      <c r="N7" s="71"/>
      <c r="O7" s="71" t="s">
        <v>16</v>
      </c>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t="s">
        <v>17</v>
      </c>
      <c r="AX7" s="71"/>
      <c r="AY7" s="71"/>
      <c r="AZ7" s="71"/>
      <c r="BA7" s="71"/>
      <c r="BB7" s="71"/>
      <c r="BC7" s="71"/>
      <c r="BD7" s="71"/>
      <c r="BE7" s="148" t="s">
        <v>18</v>
      </c>
      <c r="BF7" s="148" t="s">
        <v>19</v>
      </c>
      <c r="BG7" s="152" t="s">
        <v>20</v>
      </c>
      <c r="BH7" s="152" t="s">
        <v>21</v>
      </c>
      <c r="BI7" s="151" t="s">
        <v>22</v>
      </c>
    </row>
    <row r="8" spans="1:61" x14ac:dyDescent="0.2">
      <c r="A8" s="83"/>
      <c r="B8" s="71"/>
      <c r="C8" s="71"/>
      <c r="D8" s="71"/>
      <c r="E8" s="148"/>
      <c r="F8" s="148"/>
      <c r="G8" s="71"/>
      <c r="H8" s="147"/>
      <c r="I8" s="147"/>
      <c r="J8" s="147"/>
      <c r="K8" s="148"/>
      <c r="L8" s="71" t="s">
        <v>23</v>
      </c>
      <c r="M8" s="71"/>
      <c r="N8" s="71"/>
      <c r="O8" s="71" t="s">
        <v>897</v>
      </c>
      <c r="P8" s="71"/>
      <c r="Q8" s="149" t="s">
        <v>898</v>
      </c>
      <c r="R8" s="149"/>
      <c r="S8" s="149"/>
      <c r="T8" s="149"/>
      <c r="U8" s="149"/>
      <c r="V8" s="149"/>
      <c r="W8" s="149"/>
      <c r="X8" s="149"/>
      <c r="Y8" s="149"/>
      <c r="Z8" s="149"/>
      <c r="AA8" s="149"/>
      <c r="AB8" s="149"/>
      <c r="AC8" s="149"/>
      <c r="AD8" s="149"/>
      <c r="AE8" s="149"/>
      <c r="AF8" s="149"/>
      <c r="AG8" s="149" t="s">
        <v>899</v>
      </c>
      <c r="AH8" s="149"/>
      <c r="AI8" s="71"/>
      <c r="AJ8" s="149" t="s">
        <v>900</v>
      </c>
      <c r="AK8" s="149"/>
      <c r="AL8" s="149"/>
      <c r="AM8" s="149" t="s">
        <v>901</v>
      </c>
      <c r="AN8" s="149"/>
      <c r="AO8" s="149" t="s">
        <v>902</v>
      </c>
      <c r="AP8" s="149" t="s">
        <v>903</v>
      </c>
      <c r="AQ8" s="153"/>
      <c r="AR8" s="71" t="s">
        <v>904</v>
      </c>
      <c r="AS8" s="71"/>
      <c r="AT8" s="71" t="s">
        <v>27</v>
      </c>
      <c r="AU8" s="71"/>
      <c r="AV8" s="71"/>
      <c r="AW8" s="147" t="s">
        <v>905</v>
      </c>
      <c r="AX8" s="71" t="s">
        <v>906</v>
      </c>
      <c r="AY8" s="71"/>
      <c r="AZ8" s="148" t="s">
        <v>30</v>
      </c>
      <c r="BA8" s="147" t="s">
        <v>31</v>
      </c>
      <c r="BB8" s="148" t="s">
        <v>32</v>
      </c>
      <c r="BC8" s="71" t="s">
        <v>33</v>
      </c>
      <c r="BD8" s="71"/>
      <c r="BE8" s="148"/>
      <c r="BF8" s="148"/>
      <c r="BG8" s="152"/>
      <c r="BH8" s="152"/>
      <c r="BI8" s="151"/>
    </row>
    <row r="9" spans="1:61" ht="45.75" x14ac:dyDescent="0.2">
      <c r="A9" s="83"/>
      <c r="B9" s="71"/>
      <c r="C9" s="71"/>
      <c r="D9" s="71"/>
      <c r="E9" s="148"/>
      <c r="F9" s="148"/>
      <c r="G9" s="71"/>
      <c r="H9" s="147"/>
      <c r="I9" s="147"/>
      <c r="J9" s="147"/>
      <c r="K9" s="148"/>
      <c r="L9" s="75" t="s">
        <v>25</v>
      </c>
      <c r="M9" s="75" t="s">
        <v>26</v>
      </c>
      <c r="N9" s="43" t="s">
        <v>34</v>
      </c>
      <c r="O9" s="71"/>
      <c r="P9" s="71"/>
      <c r="Q9" s="149"/>
      <c r="R9" s="149"/>
      <c r="S9" s="149"/>
      <c r="T9" s="149"/>
      <c r="U9" s="149"/>
      <c r="V9" s="149"/>
      <c r="W9" s="149"/>
      <c r="X9" s="149"/>
      <c r="Y9" s="149"/>
      <c r="Z9" s="149"/>
      <c r="AA9" s="149"/>
      <c r="AB9" s="149"/>
      <c r="AC9" s="149"/>
      <c r="AD9" s="149"/>
      <c r="AE9" s="149"/>
      <c r="AF9" s="149"/>
      <c r="AG9" s="149"/>
      <c r="AH9" s="149"/>
      <c r="AI9" s="71"/>
      <c r="AJ9" s="149"/>
      <c r="AK9" s="149"/>
      <c r="AL9" s="149"/>
      <c r="AM9" s="149"/>
      <c r="AN9" s="149"/>
      <c r="AO9" s="149"/>
      <c r="AP9" s="149"/>
      <c r="AQ9" s="153"/>
      <c r="AR9" s="71"/>
      <c r="AS9" s="71"/>
      <c r="AT9" s="150" t="s">
        <v>25</v>
      </c>
      <c r="AU9" s="150" t="s">
        <v>26</v>
      </c>
      <c r="AV9" s="3" t="s">
        <v>34</v>
      </c>
      <c r="AW9" s="147"/>
      <c r="AX9" s="71"/>
      <c r="AY9" s="71"/>
      <c r="AZ9" s="148"/>
      <c r="BA9" s="147"/>
      <c r="BB9" s="148"/>
      <c r="BC9" s="71"/>
      <c r="BD9" s="71"/>
      <c r="BE9" s="148"/>
      <c r="BF9" s="148"/>
      <c r="BG9" s="152"/>
      <c r="BH9" s="152"/>
      <c r="BI9" s="151"/>
    </row>
    <row r="10" spans="1:61" ht="25.5" x14ac:dyDescent="0.2">
      <c r="A10" s="83"/>
      <c r="B10" s="71"/>
      <c r="C10" s="71"/>
      <c r="D10" s="71"/>
      <c r="E10" s="148"/>
      <c r="F10" s="148"/>
      <c r="G10" s="71"/>
      <c r="H10" s="147"/>
      <c r="I10" s="147"/>
      <c r="J10" s="147"/>
      <c r="K10" s="148"/>
      <c r="L10" s="75"/>
      <c r="M10" s="75"/>
      <c r="N10" s="5" t="s">
        <v>35</v>
      </c>
      <c r="O10" s="71"/>
      <c r="P10" s="71"/>
      <c r="Q10" s="149" t="s">
        <v>907</v>
      </c>
      <c r="R10" s="149"/>
      <c r="S10" s="149"/>
      <c r="T10" s="71" t="s">
        <v>908</v>
      </c>
      <c r="U10" s="42" t="s">
        <v>909</v>
      </c>
      <c r="V10" s="71" t="s">
        <v>908</v>
      </c>
      <c r="W10" s="42" t="s">
        <v>910</v>
      </c>
      <c r="X10" s="71" t="s">
        <v>908</v>
      </c>
      <c r="Y10" s="42" t="s">
        <v>911</v>
      </c>
      <c r="Z10" s="71" t="s">
        <v>908</v>
      </c>
      <c r="AA10" s="42" t="s">
        <v>912</v>
      </c>
      <c r="AB10" s="71" t="s">
        <v>908</v>
      </c>
      <c r="AC10" s="42" t="s">
        <v>913</v>
      </c>
      <c r="AD10" s="149" t="s">
        <v>914</v>
      </c>
      <c r="AE10" s="149" t="s">
        <v>915</v>
      </c>
      <c r="AF10" s="149"/>
      <c r="AG10" s="149" t="s">
        <v>916</v>
      </c>
      <c r="AH10" s="149"/>
      <c r="AI10" s="71"/>
      <c r="AJ10" s="149"/>
      <c r="AK10" s="149"/>
      <c r="AL10" s="149"/>
      <c r="AM10" s="149"/>
      <c r="AN10" s="149"/>
      <c r="AO10" s="149"/>
      <c r="AP10" s="149"/>
      <c r="AQ10" s="153"/>
      <c r="AR10" s="149" t="s">
        <v>917</v>
      </c>
      <c r="AS10" s="149" t="s">
        <v>918</v>
      </c>
      <c r="AT10" s="150"/>
      <c r="AU10" s="150"/>
      <c r="AV10" s="5" t="s">
        <v>35</v>
      </c>
      <c r="AW10" s="147"/>
      <c r="AX10" s="71"/>
      <c r="AY10" s="71"/>
      <c r="AZ10" s="148"/>
      <c r="BA10" s="147"/>
      <c r="BB10" s="148"/>
      <c r="BC10" s="71"/>
      <c r="BD10" s="71"/>
      <c r="BE10" s="148"/>
      <c r="BF10" s="148"/>
      <c r="BG10" s="152"/>
      <c r="BH10" s="152"/>
      <c r="BI10" s="151"/>
    </row>
    <row r="11" spans="1:61" x14ac:dyDescent="0.2">
      <c r="A11" s="83"/>
      <c r="B11" s="71"/>
      <c r="C11" s="71"/>
      <c r="D11" s="71"/>
      <c r="E11" s="148"/>
      <c r="F11" s="148"/>
      <c r="G11" s="71"/>
      <c r="H11" s="147"/>
      <c r="I11" s="147"/>
      <c r="J11" s="147"/>
      <c r="K11" s="148"/>
      <c r="L11" s="75"/>
      <c r="M11" s="75"/>
      <c r="N11" s="6" t="s">
        <v>38</v>
      </c>
      <c r="O11" s="71"/>
      <c r="P11" s="71"/>
      <c r="Q11" s="149" t="s">
        <v>919</v>
      </c>
      <c r="R11" s="71" t="s">
        <v>908</v>
      </c>
      <c r="S11" s="149" t="s">
        <v>920</v>
      </c>
      <c r="T11" s="71"/>
      <c r="U11" s="149" t="s">
        <v>921</v>
      </c>
      <c r="V11" s="71"/>
      <c r="W11" s="149" t="s">
        <v>922</v>
      </c>
      <c r="X11" s="71"/>
      <c r="Y11" s="149" t="s">
        <v>923</v>
      </c>
      <c r="Z11" s="71"/>
      <c r="AA11" s="149" t="s">
        <v>924</v>
      </c>
      <c r="AB11" s="71"/>
      <c r="AC11" s="149" t="s">
        <v>925</v>
      </c>
      <c r="AD11" s="149"/>
      <c r="AE11" s="149" t="s">
        <v>926</v>
      </c>
      <c r="AF11" s="149" t="s">
        <v>927</v>
      </c>
      <c r="AG11" s="149" t="s">
        <v>928</v>
      </c>
      <c r="AH11" s="149" t="s">
        <v>929</v>
      </c>
      <c r="AI11" s="71"/>
      <c r="AJ11" s="149" t="s">
        <v>930</v>
      </c>
      <c r="AK11" s="44"/>
      <c r="AL11" s="149" t="s">
        <v>931</v>
      </c>
      <c r="AM11" s="149"/>
      <c r="AN11" s="149"/>
      <c r="AO11" s="149"/>
      <c r="AP11" s="149"/>
      <c r="AQ11" s="153"/>
      <c r="AR11" s="149"/>
      <c r="AS11" s="149"/>
      <c r="AT11" s="150"/>
      <c r="AU11" s="150"/>
      <c r="AV11" s="6" t="s">
        <v>38</v>
      </c>
      <c r="AW11" s="147"/>
      <c r="AX11" s="71"/>
      <c r="AY11" s="71"/>
      <c r="AZ11" s="148"/>
      <c r="BA11" s="147"/>
      <c r="BB11" s="148"/>
      <c r="BC11" s="71"/>
      <c r="BD11" s="71"/>
      <c r="BE11" s="148"/>
      <c r="BF11" s="148"/>
      <c r="BG11" s="152"/>
      <c r="BH11" s="152"/>
      <c r="BI11" s="151"/>
    </row>
    <row r="12" spans="1:61" x14ac:dyDescent="0.2">
      <c r="A12" s="83"/>
      <c r="B12" s="71"/>
      <c r="C12" s="71"/>
      <c r="D12" s="71"/>
      <c r="E12" s="148"/>
      <c r="F12" s="148"/>
      <c r="G12" s="71"/>
      <c r="H12" s="71" t="s">
        <v>932</v>
      </c>
      <c r="I12" s="147" t="s">
        <v>933</v>
      </c>
      <c r="J12" s="147"/>
      <c r="K12" s="148"/>
      <c r="L12" s="75"/>
      <c r="M12" s="75"/>
      <c r="N12" s="7" t="s">
        <v>39</v>
      </c>
      <c r="O12" s="147" t="s">
        <v>934</v>
      </c>
      <c r="P12" s="147" t="s">
        <v>44</v>
      </c>
      <c r="Q12" s="149"/>
      <c r="R12" s="71"/>
      <c r="S12" s="149"/>
      <c r="T12" s="71"/>
      <c r="U12" s="149"/>
      <c r="V12" s="71"/>
      <c r="W12" s="149"/>
      <c r="X12" s="71"/>
      <c r="Y12" s="149"/>
      <c r="Z12" s="71"/>
      <c r="AA12" s="149"/>
      <c r="AB12" s="71"/>
      <c r="AC12" s="149"/>
      <c r="AD12" s="149"/>
      <c r="AE12" s="149"/>
      <c r="AF12" s="149"/>
      <c r="AG12" s="149"/>
      <c r="AH12" s="149"/>
      <c r="AI12" s="71"/>
      <c r="AJ12" s="149"/>
      <c r="AK12" s="44"/>
      <c r="AL12" s="149"/>
      <c r="AM12" s="149"/>
      <c r="AN12" s="149"/>
      <c r="AO12" s="149"/>
      <c r="AP12" s="149"/>
      <c r="AQ12" s="153"/>
      <c r="AR12" s="149"/>
      <c r="AS12" s="149"/>
      <c r="AT12" s="150"/>
      <c r="AU12" s="150"/>
      <c r="AV12" s="7" t="s">
        <v>39</v>
      </c>
      <c r="AW12" s="147"/>
      <c r="AX12" s="147" t="s">
        <v>934</v>
      </c>
      <c r="AY12" s="147" t="s">
        <v>935</v>
      </c>
      <c r="AZ12" s="148"/>
      <c r="BA12" s="147"/>
      <c r="BB12" s="148"/>
      <c r="BC12" s="148" t="s">
        <v>40</v>
      </c>
      <c r="BD12" s="148" t="s">
        <v>41</v>
      </c>
      <c r="BE12" s="148"/>
      <c r="BF12" s="148"/>
      <c r="BG12" s="152"/>
      <c r="BH12" s="152"/>
      <c r="BI12" s="151"/>
    </row>
    <row r="13" spans="1:61" x14ac:dyDescent="0.2">
      <c r="A13" s="83"/>
      <c r="B13" s="71"/>
      <c r="C13" s="71"/>
      <c r="D13" s="71"/>
      <c r="E13" s="148"/>
      <c r="F13" s="148"/>
      <c r="G13" s="71"/>
      <c r="H13" s="71"/>
      <c r="I13" s="147"/>
      <c r="J13" s="147"/>
      <c r="K13" s="148"/>
      <c r="L13" s="75"/>
      <c r="M13" s="75"/>
      <c r="N13" s="8" t="s">
        <v>42</v>
      </c>
      <c r="O13" s="147"/>
      <c r="P13" s="147"/>
      <c r="Q13" s="149"/>
      <c r="R13" s="71"/>
      <c r="S13" s="149"/>
      <c r="T13" s="71"/>
      <c r="U13" s="149"/>
      <c r="V13" s="71"/>
      <c r="W13" s="149"/>
      <c r="X13" s="71"/>
      <c r="Y13" s="149"/>
      <c r="Z13" s="71"/>
      <c r="AA13" s="149"/>
      <c r="AB13" s="71"/>
      <c r="AC13" s="149"/>
      <c r="AD13" s="149"/>
      <c r="AE13" s="149"/>
      <c r="AF13" s="149"/>
      <c r="AG13" s="149"/>
      <c r="AH13" s="149"/>
      <c r="AI13" s="71"/>
      <c r="AJ13" s="149"/>
      <c r="AK13" s="44"/>
      <c r="AL13" s="149"/>
      <c r="AM13" s="149"/>
      <c r="AN13" s="149"/>
      <c r="AO13" s="149"/>
      <c r="AP13" s="149"/>
      <c r="AQ13" s="153"/>
      <c r="AR13" s="149"/>
      <c r="AS13" s="149"/>
      <c r="AT13" s="150"/>
      <c r="AU13" s="150"/>
      <c r="AV13" s="8" t="s">
        <v>42</v>
      </c>
      <c r="AW13" s="147"/>
      <c r="AX13" s="147"/>
      <c r="AY13" s="147"/>
      <c r="AZ13" s="148"/>
      <c r="BA13" s="147"/>
      <c r="BB13" s="148"/>
      <c r="BC13" s="148"/>
      <c r="BD13" s="148"/>
      <c r="BE13" s="148"/>
      <c r="BF13" s="148"/>
      <c r="BG13" s="152"/>
      <c r="BH13" s="152"/>
      <c r="BI13" s="151"/>
    </row>
    <row r="14" spans="1:61" ht="63.75" x14ac:dyDescent="0.2">
      <c r="A14" s="124" t="s">
        <v>936</v>
      </c>
      <c r="B14" s="126" t="s">
        <v>937</v>
      </c>
      <c r="C14" s="105" t="s">
        <v>574</v>
      </c>
      <c r="D14" s="126" t="s">
        <v>938</v>
      </c>
      <c r="E14" s="105" t="s">
        <v>939</v>
      </c>
      <c r="F14" s="140" t="s">
        <v>940</v>
      </c>
      <c r="G14" s="105" t="s">
        <v>941</v>
      </c>
      <c r="H14" s="105" t="s">
        <v>942</v>
      </c>
      <c r="I14" s="105"/>
      <c r="J14" s="45" t="s">
        <v>943</v>
      </c>
      <c r="K14" s="105" t="s">
        <v>944</v>
      </c>
      <c r="L14" s="105">
        <v>1</v>
      </c>
      <c r="M14" s="105">
        <v>4</v>
      </c>
      <c r="N14" s="113" t="str">
        <f>IF(L14+M14=0,"",IF(OR(AND(L14=3,M14=4),(AND(L14=2,M14=5)),(AND(L14=1,M14=5))),"Extrema",IF(OR(AND(L14=3,M14=1),(AND(L14=2,M14=2))),"Baja",IF(OR(AND(L14=4,M14=1),AND(L14=3,M14=2),AND(L14=2,M14=3),AND(L14=1,M14=3)),"Moderada",IF(L14+M14&gt;=8,"Extrema",IF(L14+M14&lt;4,"Baja",IF(L14+M14&gt;=6,"Alta","Alta")))))))</f>
        <v>Alta</v>
      </c>
      <c r="O14" s="12" t="s">
        <v>945</v>
      </c>
      <c r="P14" s="12" t="s">
        <v>946</v>
      </c>
      <c r="Q14" s="46" t="s">
        <v>947</v>
      </c>
      <c r="R14" s="47">
        <f t="shared" ref="R14:R19" si="0">IF(Q14="Asignado",15,0)</f>
        <v>15</v>
      </c>
      <c r="S14" s="46" t="s">
        <v>948</v>
      </c>
      <c r="T14" s="47">
        <f t="shared" ref="T14:T19" si="1">IF(S14="Adecuado",15,0)</f>
        <v>15</v>
      </c>
      <c r="U14" s="46" t="s">
        <v>949</v>
      </c>
      <c r="V14" s="47">
        <f t="shared" ref="V14:V19" si="2">IF(U14="Oportuna",15,0)</f>
        <v>15</v>
      </c>
      <c r="W14" s="46" t="s">
        <v>950</v>
      </c>
      <c r="X14" s="47">
        <f t="shared" ref="X14:X19" si="3">IF(W14="Prevenir",15,IF(W14="Detectar",10,0))</f>
        <v>15</v>
      </c>
      <c r="Y14" s="46" t="s">
        <v>951</v>
      </c>
      <c r="Z14" s="47">
        <f t="shared" ref="Z14:Z19" si="4">IF(Y14="Confiable",15,0)</f>
        <v>15</v>
      </c>
      <c r="AA14" s="46" t="s">
        <v>952</v>
      </c>
      <c r="AB14" s="47">
        <f t="shared" ref="AB14:AB19" si="5">IF(AA14="Se investigan y resuelven oportunamente",15,0)</f>
        <v>15</v>
      </c>
      <c r="AC14" s="46" t="s">
        <v>953</v>
      </c>
      <c r="AD14" s="47">
        <f t="shared" ref="AD14:AD19" si="6">IF(AC14="Completa",10,IF(AC14="incompleta",5,0))</f>
        <v>10</v>
      </c>
      <c r="AE14" s="48">
        <f t="shared" ref="AE14:AE18" si="7">R14+T14+V14+X14+Z14+AB14+AD14</f>
        <v>100</v>
      </c>
      <c r="AF14" s="49" t="str">
        <f>IF(AE14&gt;=96,"Fuerte",IF(AE14&gt;=86,"Moderado",IF(AE14&gt;=0,"Débil","")))</f>
        <v>Fuerte</v>
      </c>
      <c r="AG14" s="50" t="s">
        <v>954</v>
      </c>
      <c r="AH14" s="49" t="str">
        <f>IF(AG14="Siempre se ejecuta","Fuerte",IF(AG14="Algunas veces","Moderado",IF(AG14="no se ejecuta","Débil","")))</f>
        <v>Fuerte</v>
      </c>
      <c r="AI14" s="49" t="str">
        <f>AF14&amp;AH14</f>
        <v>FuerteFuerte</v>
      </c>
      <c r="AJ14" s="49" t="s">
        <v>955</v>
      </c>
      <c r="AK14" s="49">
        <f>IF(AJ14="Fuerte",100,IF(AJ14="Moderado",50,IF(AJ14="Débil",0,"")))</f>
        <v>100</v>
      </c>
      <c r="AL14" s="49" t="s">
        <v>956</v>
      </c>
      <c r="AM14" s="116">
        <f>IFERROR(AVERAGE(AK14:AK16),0)</f>
        <v>100</v>
      </c>
      <c r="AN14" s="118" t="str">
        <f>IF(AM14&gt;=100,"Fuerte",IF(AM14&gt;=50,"Moderado",IF(AM14&gt;=0,"Débil","")))</f>
        <v>Fuerte</v>
      </c>
      <c r="AO14" s="120" t="s">
        <v>957</v>
      </c>
      <c r="AP14" s="120" t="s">
        <v>958</v>
      </c>
      <c r="AQ14" s="122" t="str">
        <f>+AN14&amp;AO14&amp;AP14</f>
        <v>FuerteDirectamenteIndirectamente</v>
      </c>
      <c r="AR14" s="109">
        <v>2</v>
      </c>
      <c r="AS14" s="109">
        <v>1</v>
      </c>
      <c r="AT14" s="111">
        <v>1</v>
      </c>
      <c r="AU14" s="111">
        <v>3</v>
      </c>
      <c r="AV14" s="113" t="str">
        <f>IF(AT14+AU14=0,"",IF(OR(AND(AT14=3,AU14=4),(AND(AT14=2,AU14=5)),(AND(AT14=1,AU14=5))),"Extrema",IF(OR(AND(AT14=3,AU14=1),(AND(AT14=2,AU14=2))),"Baja",IF(OR(AND(AT14=4,AU14=1),AND(AT14=3,AU14=2),AND(AT14=2,AU14=3),AND(AT14=1,AU14=3)),"Moderada",IF(AT14+AU14&gt;=8,"Extrema",IF(AT14+AU14&lt;4,"Baja",IF(AT14+AU14&gt;=6,"Alta","Alta")))))))</f>
        <v>Moderada</v>
      </c>
      <c r="AW14" s="100" t="s">
        <v>53</v>
      </c>
      <c r="AX14" s="12" t="s">
        <v>945</v>
      </c>
      <c r="AY14" s="12" t="s">
        <v>946</v>
      </c>
      <c r="AZ14" s="105" t="s">
        <v>959</v>
      </c>
      <c r="BA14" s="105" t="s">
        <v>960</v>
      </c>
      <c r="BB14" s="105" t="s">
        <v>961</v>
      </c>
      <c r="BC14" s="173">
        <v>45292</v>
      </c>
      <c r="BD14" s="173">
        <v>45657</v>
      </c>
      <c r="BE14" s="98"/>
      <c r="BF14" s="98"/>
      <c r="BG14" s="100"/>
      <c r="BH14" s="102"/>
      <c r="BI14" s="103"/>
    </row>
    <row r="15" spans="1:61" ht="63.75" x14ac:dyDescent="0.2">
      <c r="A15" s="124"/>
      <c r="B15" s="126"/>
      <c r="C15" s="105"/>
      <c r="D15" s="126"/>
      <c r="E15" s="105"/>
      <c r="F15" s="140"/>
      <c r="G15" s="105"/>
      <c r="H15" s="105"/>
      <c r="I15" s="105"/>
      <c r="J15" s="12" t="s">
        <v>962</v>
      </c>
      <c r="K15" s="105"/>
      <c r="L15" s="105"/>
      <c r="M15" s="105"/>
      <c r="N15" s="113"/>
      <c r="O15" s="12" t="s">
        <v>945</v>
      </c>
      <c r="P15" s="12" t="s">
        <v>963</v>
      </c>
      <c r="Q15" s="46" t="s">
        <v>947</v>
      </c>
      <c r="R15" s="47">
        <f t="shared" si="0"/>
        <v>15</v>
      </c>
      <c r="S15" s="46" t="s">
        <v>948</v>
      </c>
      <c r="T15" s="47">
        <f t="shared" si="1"/>
        <v>15</v>
      </c>
      <c r="U15" s="46" t="s">
        <v>949</v>
      </c>
      <c r="V15" s="47">
        <f t="shared" si="2"/>
        <v>15</v>
      </c>
      <c r="W15" s="46" t="s">
        <v>950</v>
      </c>
      <c r="X15" s="47">
        <f t="shared" si="3"/>
        <v>15</v>
      </c>
      <c r="Y15" s="46" t="s">
        <v>951</v>
      </c>
      <c r="Z15" s="47">
        <f t="shared" si="4"/>
        <v>15</v>
      </c>
      <c r="AA15" s="46" t="s">
        <v>952</v>
      </c>
      <c r="AB15" s="47">
        <f t="shared" si="5"/>
        <v>15</v>
      </c>
      <c r="AC15" s="46" t="s">
        <v>953</v>
      </c>
      <c r="AD15" s="47">
        <f t="shared" si="6"/>
        <v>10</v>
      </c>
      <c r="AE15" s="48">
        <f t="shared" si="7"/>
        <v>100</v>
      </c>
      <c r="AF15" s="49" t="str">
        <f t="shared" ref="AF15:AF18" si="8">IF(AE15&gt;=96,"Fuerte",IF(AE15&gt;=86,"Moderado",IF(AE15&gt;=0,"Débil","")))</f>
        <v>Fuerte</v>
      </c>
      <c r="AG15" s="50" t="s">
        <v>954</v>
      </c>
      <c r="AH15" s="49" t="str">
        <f>IF(AG15="Siempre se ejecuta","Fuerte",IF(AG15="Algunas veces","Moderado",IF(AG15="no se ejecuta","Débil","")))</f>
        <v>Fuerte</v>
      </c>
      <c r="AI15" s="49" t="str">
        <f t="shared" ref="AI15:AI16" si="9">AF15&amp;AH15</f>
        <v>FuerteFuerte</v>
      </c>
      <c r="AJ15" s="49" t="s">
        <v>955</v>
      </c>
      <c r="AK15" s="49">
        <f t="shared" ref="AK15:AK16" si="10">IF(AJ15="Fuerte",100,IF(AJ15="Moderado",50,IF(AJ15="Débil",0,"")))</f>
        <v>100</v>
      </c>
      <c r="AL15" s="49" t="s">
        <v>956</v>
      </c>
      <c r="AM15" s="116"/>
      <c r="AN15" s="118"/>
      <c r="AO15" s="120"/>
      <c r="AP15" s="120"/>
      <c r="AQ15" s="122"/>
      <c r="AR15" s="109"/>
      <c r="AS15" s="109"/>
      <c r="AT15" s="111"/>
      <c r="AU15" s="111"/>
      <c r="AV15" s="113"/>
      <c r="AW15" s="100"/>
      <c r="AX15" s="12" t="s">
        <v>945</v>
      </c>
      <c r="AY15" s="12" t="s">
        <v>963</v>
      </c>
      <c r="AZ15" s="105"/>
      <c r="BA15" s="105"/>
      <c r="BB15" s="105"/>
      <c r="BC15" s="174"/>
      <c r="BD15" s="174"/>
      <c r="BE15" s="98"/>
      <c r="BF15" s="98"/>
      <c r="BG15" s="102"/>
      <c r="BH15" s="102"/>
      <c r="BI15" s="103"/>
    </row>
    <row r="16" spans="1:61" ht="63.75" x14ac:dyDescent="0.2">
      <c r="A16" s="124"/>
      <c r="B16" s="126"/>
      <c r="C16" s="105"/>
      <c r="D16" s="126"/>
      <c r="E16" s="105"/>
      <c r="F16" s="140"/>
      <c r="G16" s="105"/>
      <c r="H16" s="105"/>
      <c r="I16" s="105"/>
      <c r="J16" s="51" t="s">
        <v>964</v>
      </c>
      <c r="K16" s="105"/>
      <c r="L16" s="105"/>
      <c r="M16" s="105"/>
      <c r="N16" s="113"/>
      <c r="O16" s="51" t="s">
        <v>945</v>
      </c>
      <c r="P16" s="51" t="s">
        <v>965</v>
      </c>
      <c r="Q16" s="52" t="s">
        <v>947</v>
      </c>
      <c r="R16" s="47">
        <f t="shared" si="0"/>
        <v>15</v>
      </c>
      <c r="S16" s="52" t="s">
        <v>948</v>
      </c>
      <c r="T16" s="47">
        <f t="shared" si="1"/>
        <v>15</v>
      </c>
      <c r="U16" s="52" t="s">
        <v>949</v>
      </c>
      <c r="V16" s="47">
        <f t="shared" si="2"/>
        <v>15</v>
      </c>
      <c r="W16" s="52" t="s">
        <v>950</v>
      </c>
      <c r="X16" s="47">
        <f t="shared" si="3"/>
        <v>15</v>
      </c>
      <c r="Y16" s="52" t="s">
        <v>951</v>
      </c>
      <c r="Z16" s="47">
        <f t="shared" si="4"/>
        <v>15</v>
      </c>
      <c r="AA16" s="52" t="s">
        <v>952</v>
      </c>
      <c r="AB16" s="47">
        <f t="shared" si="5"/>
        <v>15</v>
      </c>
      <c r="AC16" s="52" t="s">
        <v>953</v>
      </c>
      <c r="AD16" s="47">
        <f t="shared" si="6"/>
        <v>10</v>
      </c>
      <c r="AE16" s="48">
        <f t="shared" si="7"/>
        <v>100</v>
      </c>
      <c r="AF16" s="49" t="str">
        <f t="shared" si="8"/>
        <v>Fuerte</v>
      </c>
      <c r="AG16" s="50" t="s">
        <v>954</v>
      </c>
      <c r="AH16" s="49" t="str">
        <f>IF(AG16="Siempre se ejecuta","Fuerte",IF(AG16="Algunas veces","Moderado",IF(AG16="No se ejecuta","Débil","")))</f>
        <v>Fuerte</v>
      </c>
      <c r="AI16" s="49" t="str">
        <f t="shared" si="9"/>
        <v>FuerteFuerte</v>
      </c>
      <c r="AJ16" s="49" t="s">
        <v>955</v>
      </c>
      <c r="AK16" s="49">
        <f t="shared" si="10"/>
        <v>100</v>
      </c>
      <c r="AL16" s="49" t="s">
        <v>956</v>
      </c>
      <c r="AM16" s="116"/>
      <c r="AN16" s="118"/>
      <c r="AO16" s="120"/>
      <c r="AP16" s="120"/>
      <c r="AQ16" s="122"/>
      <c r="AR16" s="109"/>
      <c r="AS16" s="109"/>
      <c r="AT16" s="111"/>
      <c r="AU16" s="111"/>
      <c r="AV16" s="113"/>
      <c r="AW16" s="100"/>
      <c r="AX16" s="51" t="s">
        <v>945</v>
      </c>
      <c r="AY16" s="51"/>
      <c r="AZ16" s="105"/>
      <c r="BA16" s="105"/>
      <c r="BB16" s="105"/>
      <c r="BC16" s="175"/>
      <c r="BD16" s="175"/>
      <c r="BE16" s="98"/>
      <c r="BF16" s="98"/>
      <c r="BG16" s="102"/>
      <c r="BH16" s="102"/>
      <c r="BI16" s="103"/>
    </row>
    <row r="17" spans="1:61" ht="25.5" x14ac:dyDescent="0.2">
      <c r="A17" s="124" t="s">
        <v>966</v>
      </c>
      <c r="B17" s="126" t="s">
        <v>967</v>
      </c>
      <c r="C17" s="126" t="s">
        <v>391</v>
      </c>
      <c r="D17" s="126" t="s">
        <v>968</v>
      </c>
      <c r="E17" s="105" t="s">
        <v>969</v>
      </c>
      <c r="F17" s="105" t="s">
        <v>970</v>
      </c>
      <c r="G17" s="105" t="s">
        <v>971</v>
      </c>
      <c r="H17" s="105" t="s">
        <v>972</v>
      </c>
      <c r="I17" s="144"/>
      <c r="J17" s="51" t="s">
        <v>962</v>
      </c>
      <c r="K17" s="144" t="s">
        <v>973</v>
      </c>
      <c r="L17" s="105">
        <v>4</v>
      </c>
      <c r="M17" s="105">
        <v>4</v>
      </c>
      <c r="N17" s="113" t="str">
        <f>IF(L17+M17=0,"",IF(OR(AND(L17=3,M17=4),(AND(L17=2,M17=5)),(AND(L17=1,M17=5))),"Extrema",IF(OR(AND(L17=3,M17=1),(AND(L17=2,M17=2))),"Baja",IF(OR(AND(L17=4,M17=1),AND(L17=3,M17=2),AND(L17=2,M17=3),AND(L17=1,M17=3)),"Moderada",IF(L17+M17&gt;=8,"Extrema",IF(L17+M17&lt;4,"Baja",IF(L17+M17&gt;=6,"Alta","Alta")))))))</f>
        <v>Extrema</v>
      </c>
      <c r="O17" s="12" t="s">
        <v>974</v>
      </c>
      <c r="P17" s="12" t="s">
        <v>975</v>
      </c>
      <c r="Q17" s="46" t="s">
        <v>947</v>
      </c>
      <c r="R17" s="47">
        <f t="shared" si="0"/>
        <v>15</v>
      </c>
      <c r="S17" s="46" t="s">
        <v>948</v>
      </c>
      <c r="T17" s="47">
        <f t="shared" si="1"/>
        <v>15</v>
      </c>
      <c r="U17" s="46" t="s">
        <v>949</v>
      </c>
      <c r="V17" s="47">
        <f t="shared" si="2"/>
        <v>15</v>
      </c>
      <c r="W17" s="46" t="s">
        <v>950</v>
      </c>
      <c r="X17" s="47">
        <f t="shared" si="3"/>
        <v>15</v>
      </c>
      <c r="Y17" s="46" t="s">
        <v>951</v>
      </c>
      <c r="Z17" s="47">
        <f t="shared" si="4"/>
        <v>15</v>
      </c>
      <c r="AA17" s="46" t="s">
        <v>952</v>
      </c>
      <c r="AB17" s="47">
        <f t="shared" si="5"/>
        <v>15</v>
      </c>
      <c r="AC17" s="46" t="s">
        <v>953</v>
      </c>
      <c r="AD17" s="47">
        <f t="shared" si="6"/>
        <v>10</v>
      </c>
      <c r="AE17" s="48">
        <f t="shared" si="7"/>
        <v>100</v>
      </c>
      <c r="AF17" s="49" t="str">
        <f t="shared" si="8"/>
        <v>Fuerte</v>
      </c>
      <c r="AG17" s="50" t="s">
        <v>954</v>
      </c>
      <c r="AH17" s="49" t="str">
        <f>IF(AG17="Siempre se ejecuta","Fuerte",IF(AG17="Algunas veces","Moderado",IF(AG17="no se ejecuta","Débil","")))</f>
        <v>Fuerte</v>
      </c>
      <c r="AI17" s="49" t="str">
        <f>AF17&amp;AH17</f>
        <v>FuerteFuerte</v>
      </c>
      <c r="AJ17" s="49" t="s">
        <v>955</v>
      </c>
      <c r="AK17" s="49">
        <f>IF(AJ17="Fuerte",100,IF(AJ17="Moderado",50,IF(AJ17="Débil",0,"")))</f>
        <v>100</v>
      </c>
      <c r="AL17" s="49" t="s">
        <v>956</v>
      </c>
      <c r="AM17" s="116">
        <f>IFERROR(AVERAGE(AK17:AK19),0)</f>
        <v>100</v>
      </c>
      <c r="AN17" s="118" t="str">
        <f>IF(AM17&gt;=100,"Fuerte",IF(AM17&gt;=50,"Moderado",IF(AM17&gt;=0,"Débil","")))</f>
        <v>Fuerte</v>
      </c>
      <c r="AO17" s="120" t="s">
        <v>957</v>
      </c>
      <c r="AP17" s="120" t="s">
        <v>958</v>
      </c>
      <c r="AQ17" s="122" t="str">
        <f>+AN17&amp;AO17&amp;AP17</f>
        <v>FuerteDirectamenteIndirectamente</v>
      </c>
      <c r="AR17" s="109">
        <v>2</v>
      </c>
      <c r="AS17" s="109">
        <v>1</v>
      </c>
      <c r="AT17" s="111">
        <v>3</v>
      </c>
      <c r="AU17" s="111">
        <v>3</v>
      </c>
      <c r="AV17" s="113" t="str">
        <f>IF(AT17+AU17=0,"",IF(OR(AND(AT17=3,AU17=4),(AND(AT17=2,AU17=5)),(AND(AT17=1,AU17=5))),"Extrema",IF(OR(AND(AT17=3,AU17=1),(AND(AT17=2,AU17=2))),"Baja",IF(OR(AND(AT17=4,AU17=1),AND(AT17=3,AU17=2),AND(AT17=2,AU17=3),AND(AT17=1,AU17=3)),"Moderada",IF(AT17+AU17&gt;=8,"Extrema",IF(AT17+AU17&lt;4,"Baja",IF(AT17+AU17&gt;=6,"Alta","Alta")))))))</f>
        <v>Alta</v>
      </c>
      <c r="AW17" s="100" t="s">
        <v>53</v>
      </c>
      <c r="AX17" s="12" t="s">
        <v>974</v>
      </c>
      <c r="AY17" s="12"/>
      <c r="AZ17" s="105" t="s">
        <v>976</v>
      </c>
      <c r="BA17" s="105" t="s">
        <v>960</v>
      </c>
      <c r="BB17" s="105" t="s">
        <v>977</v>
      </c>
      <c r="BC17" s="173">
        <v>45292</v>
      </c>
      <c r="BD17" s="173">
        <v>45657</v>
      </c>
      <c r="BE17" s="98"/>
      <c r="BF17" s="98"/>
      <c r="BG17" s="100"/>
      <c r="BH17" s="102"/>
      <c r="BI17" s="103"/>
    </row>
    <row r="18" spans="1:61" x14ac:dyDescent="0.2">
      <c r="A18" s="124"/>
      <c r="B18" s="126"/>
      <c r="C18" s="126"/>
      <c r="D18" s="126"/>
      <c r="E18" s="105"/>
      <c r="F18" s="105"/>
      <c r="G18" s="105"/>
      <c r="H18" s="105"/>
      <c r="I18" s="145"/>
      <c r="J18" s="130" t="s">
        <v>978</v>
      </c>
      <c r="K18" s="145"/>
      <c r="L18" s="105"/>
      <c r="M18" s="105"/>
      <c r="N18" s="113"/>
      <c r="O18" s="105" t="s">
        <v>974</v>
      </c>
      <c r="P18" s="130" t="s">
        <v>979</v>
      </c>
      <c r="Q18" s="143" t="s">
        <v>947</v>
      </c>
      <c r="R18" s="47">
        <f t="shared" si="0"/>
        <v>15</v>
      </c>
      <c r="S18" s="143" t="s">
        <v>948</v>
      </c>
      <c r="T18" s="47">
        <f t="shared" si="1"/>
        <v>15</v>
      </c>
      <c r="U18" s="143" t="s">
        <v>949</v>
      </c>
      <c r="V18" s="47">
        <f t="shared" si="2"/>
        <v>15</v>
      </c>
      <c r="W18" s="143" t="s">
        <v>950</v>
      </c>
      <c r="X18" s="47">
        <f t="shared" si="3"/>
        <v>15</v>
      </c>
      <c r="Y18" s="143" t="s">
        <v>951</v>
      </c>
      <c r="Z18" s="47">
        <f t="shared" si="4"/>
        <v>15</v>
      </c>
      <c r="AA18" s="143" t="s">
        <v>952</v>
      </c>
      <c r="AB18" s="47">
        <f t="shared" si="5"/>
        <v>15</v>
      </c>
      <c r="AC18" s="143" t="s">
        <v>953</v>
      </c>
      <c r="AD18" s="47">
        <f t="shared" si="6"/>
        <v>10</v>
      </c>
      <c r="AE18" s="142">
        <f t="shared" si="7"/>
        <v>100</v>
      </c>
      <c r="AF18" s="118" t="str">
        <f t="shared" si="8"/>
        <v>Fuerte</v>
      </c>
      <c r="AG18" s="120" t="s">
        <v>954</v>
      </c>
      <c r="AH18" s="118" t="str">
        <f>IF(AG18="Siempre se ejecuta","Fuerte",IF(AG18="Algunas veces","Moderado",IF(AG18="no se ejecuta","Débil","")))</f>
        <v>Fuerte</v>
      </c>
      <c r="AI18" s="49" t="str">
        <f t="shared" ref="AI18:AI19" si="11">AF18&amp;AH18</f>
        <v>FuerteFuerte</v>
      </c>
      <c r="AJ18" s="118" t="s">
        <v>955</v>
      </c>
      <c r="AK18" s="49">
        <f t="shared" ref="AK18:AK19" si="12">IF(AJ18="Fuerte",100,IF(AJ18="Moderado",50,IF(AJ18="Débil",0,"")))</f>
        <v>100</v>
      </c>
      <c r="AL18" s="118" t="s">
        <v>956</v>
      </c>
      <c r="AM18" s="116"/>
      <c r="AN18" s="118"/>
      <c r="AO18" s="120"/>
      <c r="AP18" s="120"/>
      <c r="AQ18" s="122"/>
      <c r="AR18" s="109"/>
      <c r="AS18" s="109"/>
      <c r="AT18" s="111"/>
      <c r="AU18" s="111"/>
      <c r="AV18" s="113"/>
      <c r="AW18" s="100"/>
      <c r="AX18" s="105" t="s">
        <v>974</v>
      </c>
      <c r="AY18" s="130" t="s">
        <v>979</v>
      </c>
      <c r="AZ18" s="105"/>
      <c r="BA18" s="105"/>
      <c r="BB18" s="105"/>
      <c r="BC18" s="174"/>
      <c r="BD18" s="174"/>
      <c r="BE18" s="98"/>
      <c r="BF18" s="98"/>
      <c r="BG18" s="102"/>
      <c r="BH18" s="102"/>
      <c r="BI18" s="103"/>
    </row>
    <row r="19" spans="1:61" x14ac:dyDescent="0.2">
      <c r="A19" s="124"/>
      <c r="B19" s="126"/>
      <c r="C19" s="126"/>
      <c r="D19" s="126"/>
      <c r="E19" s="105"/>
      <c r="F19" s="105"/>
      <c r="G19" s="105"/>
      <c r="H19" s="105"/>
      <c r="I19" s="146"/>
      <c r="J19" s="130"/>
      <c r="K19" s="146"/>
      <c r="L19" s="105"/>
      <c r="M19" s="105"/>
      <c r="N19" s="113"/>
      <c r="O19" s="105"/>
      <c r="P19" s="130"/>
      <c r="Q19" s="143"/>
      <c r="R19" s="47">
        <f t="shared" si="0"/>
        <v>0</v>
      </c>
      <c r="S19" s="143"/>
      <c r="T19" s="47">
        <f t="shared" si="1"/>
        <v>0</v>
      </c>
      <c r="U19" s="143"/>
      <c r="V19" s="47">
        <f t="shared" si="2"/>
        <v>0</v>
      </c>
      <c r="W19" s="143"/>
      <c r="X19" s="47">
        <f t="shared" si="3"/>
        <v>0</v>
      </c>
      <c r="Y19" s="143"/>
      <c r="Z19" s="47">
        <f t="shared" si="4"/>
        <v>0</v>
      </c>
      <c r="AA19" s="143"/>
      <c r="AB19" s="47">
        <f t="shared" si="5"/>
        <v>0</v>
      </c>
      <c r="AC19" s="143"/>
      <c r="AD19" s="47">
        <f t="shared" si="6"/>
        <v>0</v>
      </c>
      <c r="AE19" s="142"/>
      <c r="AF19" s="118"/>
      <c r="AG19" s="120"/>
      <c r="AH19" s="118"/>
      <c r="AI19" s="49" t="str">
        <f t="shared" si="11"/>
        <v/>
      </c>
      <c r="AJ19" s="118"/>
      <c r="AK19" s="49" t="str">
        <f t="shared" si="12"/>
        <v/>
      </c>
      <c r="AL19" s="118"/>
      <c r="AM19" s="116"/>
      <c r="AN19" s="118"/>
      <c r="AO19" s="120"/>
      <c r="AP19" s="120"/>
      <c r="AQ19" s="122"/>
      <c r="AR19" s="109"/>
      <c r="AS19" s="109"/>
      <c r="AT19" s="111"/>
      <c r="AU19" s="111"/>
      <c r="AV19" s="113"/>
      <c r="AW19" s="100"/>
      <c r="AX19" s="105"/>
      <c r="AY19" s="130"/>
      <c r="AZ19" s="105"/>
      <c r="BA19" s="105"/>
      <c r="BB19" s="105"/>
      <c r="BC19" s="175"/>
      <c r="BD19" s="175"/>
      <c r="BE19" s="98"/>
      <c r="BF19" s="98"/>
      <c r="BG19" s="102"/>
      <c r="BH19" s="102"/>
      <c r="BI19" s="103"/>
    </row>
    <row r="20" spans="1:61" x14ac:dyDescent="0.2">
      <c r="A20" s="124" t="s">
        <v>980</v>
      </c>
      <c r="B20" s="126" t="s">
        <v>981</v>
      </c>
      <c r="C20" s="126" t="s">
        <v>359</v>
      </c>
      <c r="D20" s="126" t="s">
        <v>982</v>
      </c>
      <c r="E20" s="131" t="s">
        <v>983</v>
      </c>
      <c r="F20" s="131" t="s">
        <v>984</v>
      </c>
      <c r="G20" s="131" t="s">
        <v>971</v>
      </c>
      <c r="H20" s="105" t="s">
        <v>972</v>
      </c>
      <c r="I20" s="140"/>
      <c r="J20" s="141" t="s">
        <v>978</v>
      </c>
      <c r="K20" s="131" t="s">
        <v>985</v>
      </c>
      <c r="L20" s="131">
        <v>4</v>
      </c>
      <c r="M20" s="131">
        <v>4</v>
      </c>
      <c r="N20" s="133" t="s">
        <v>526</v>
      </c>
      <c r="O20" s="105" t="s">
        <v>974</v>
      </c>
      <c r="P20" s="130" t="s">
        <v>979</v>
      </c>
      <c r="Q20" s="137"/>
      <c r="R20" s="138"/>
      <c r="S20" s="139"/>
      <c r="T20" s="138"/>
      <c r="U20" s="54"/>
      <c r="V20" s="53"/>
      <c r="W20" s="54"/>
      <c r="X20" s="53"/>
      <c r="Y20" s="54"/>
      <c r="Z20" s="53"/>
      <c r="AA20" s="54"/>
      <c r="AB20" s="53"/>
      <c r="AC20" s="54"/>
      <c r="AD20" s="53"/>
      <c r="AE20" s="55"/>
      <c r="AF20" s="56"/>
      <c r="AG20" s="57"/>
      <c r="AH20" s="56"/>
      <c r="AI20" s="56"/>
      <c r="AJ20" s="56"/>
      <c r="AK20" s="56"/>
      <c r="AL20" s="56"/>
      <c r="AM20" s="134"/>
      <c r="AN20" s="135"/>
      <c r="AO20" s="136"/>
      <c r="AP20" s="136"/>
      <c r="AQ20" s="135"/>
      <c r="AR20" s="132"/>
      <c r="AS20" s="132"/>
      <c r="AT20" s="132">
        <v>1</v>
      </c>
      <c r="AU20" s="132">
        <v>3</v>
      </c>
      <c r="AV20" s="133" t="s">
        <v>986</v>
      </c>
      <c r="AW20" s="100"/>
      <c r="AX20" s="105" t="s">
        <v>974</v>
      </c>
      <c r="AY20" s="130"/>
      <c r="AZ20" s="131" t="s">
        <v>987</v>
      </c>
      <c r="BA20" s="131" t="s">
        <v>960</v>
      </c>
      <c r="BB20" s="131" t="s">
        <v>988</v>
      </c>
      <c r="BC20" s="176">
        <v>45292</v>
      </c>
      <c r="BD20" s="176">
        <v>45657</v>
      </c>
      <c r="BE20" s="98"/>
      <c r="BF20" s="98"/>
      <c r="BG20" s="100"/>
      <c r="BH20" s="102"/>
      <c r="BI20" s="103"/>
    </row>
    <row r="21" spans="1:61" x14ac:dyDescent="0.2">
      <c r="A21" s="124"/>
      <c r="B21" s="126"/>
      <c r="C21" s="126"/>
      <c r="D21" s="126"/>
      <c r="E21" s="131"/>
      <c r="F21" s="131"/>
      <c r="G21" s="131"/>
      <c r="H21" s="105"/>
      <c r="I21" s="140"/>
      <c r="J21" s="141"/>
      <c r="K21" s="131"/>
      <c r="L21" s="131"/>
      <c r="M21" s="131"/>
      <c r="N21" s="133"/>
      <c r="O21" s="105"/>
      <c r="P21" s="130"/>
      <c r="Q21" s="137"/>
      <c r="R21" s="138"/>
      <c r="S21" s="139"/>
      <c r="T21" s="138"/>
      <c r="U21" s="54"/>
      <c r="V21" s="53"/>
      <c r="W21" s="54"/>
      <c r="X21" s="53"/>
      <c r="Y21" s="54"/>
      <c r="Z21" s="53"/>
      <c r="AA21" s="54"/>
      <c r="AB21" s="53"/>
      <c r="AC21" s="54"/>
      <c r="AD21" s="53"/>
      <c r="AE21" s="55"/>
      <c r="AF21" s="56"/>
      <c r="AG21" s="57"/>
      <c r="AH21" s="56"/>
      <c r="AI21" s="56"/>
      <c r="AJ21" s="56"/>
      <c r="AK21" s="56"/>
      <c r="AL21" s="56"/>
      <c r="AM21" s="134"/>
      <c r="AN21" s="135"/>
      <c r="AO21" s="136"/>
      <c r="AP21" s="136"/>
      <c r="AQ21" s="135"/>
      <c r="AR21" s="132"/>
      <c r="AS21" s="132"/>
      <c r="AT21" s="132"/>
      <c r="AU21" s="132"/>
      <c r="AV21" s="133"/>
      <c r="AW21" s="100"/>
      <c r="AX21" s="105"/>
      <c r="AY21" s="130"/>
      <c r="AZ21" s="131"/>
      <c r="BA21" s="131"/>
      <c r="BB21" s="131"/>
      <c r="BC21" s="177"/>
      <c r="BD21" s="177"/>
      <c r="BE21" s="98"/>
      <c r="BF21" s="98"/>
      <c r="BG21" s="102"/>
      <c r="BH21" s="102"/>
      <c r="BI21" s="103"/>
    </row>
    <row r="22" spans="1:61" ht="63.75" x14ac:dyDescent="0.2">
      <c r="A22" s="124" t="s">
        <v>989</v>
      </c>
      <c r="B22" s="126" t="s">
        <v>937</v>
      </c>
      <c r="C22" s="126" t="s">
        <v>184</v>
      </c>
      <c r="D22" s="126" t="s">
        <v>990</v>
      </c>
      <c r="E22" s="105" t="s">
        <v>991</v>
      </c>
      <c r="F22" s="105" t="s">
        <v>992</v>
      </c>
      <c r="G22" s="105" t="s">
        <v>971</v>
      </c>
      <c r="H22" s="105"/>
      <c r="I22" s="105"/>
      <c r="J22" s="12" t="s">
        <v>993</v>
      </c>
      <c r="K22" s="105" t="s">
        <v>985</v>
      </c>
      <c r="L22" s="105">
        <v>2</v>
      </c>
      <c r="M22" s="105">
        <v>4</v>
      </c>
      <c r="N22" s="113" t="str">
        <f>IF(L22+M22=0,"",IF(OR(AND(L22=3,M22=4),(AND(L22=2,M22=5)),(AND(L22=1,M22=5))),"Extrema",IF(OR(AND(L22=3,M22=1),(AND(L22=2,M22=2))),"Baja",IF(OR(AND(L22=4,M22=1),AND(L22=3,M22=2),AND(L22=2,M22=3),AND(L22=1,M22=3)),"Moderada",IF(L22+M22&gt;=8,"Extrema",IF(L22+M22&lt;4,"Baja",IF(L22+M22&gt;=6,"Alta","Alta")))))))</f>
        <v>Alta</v>
      </c>
      <c r="O22" s="12"/>
      <c r="P22" s="12"/>
      <c r="Q22" s="46"/>
      <c r="R22" s="47"/>
      <c r="S22" s="46"/>
      <c r="T22" s="47"/>
      <c r="U22" s="46"/>
      <c r="V22" s="47"/>
      <c r="W22" s="46"/>
      <c r="X22" s="47"/>
      <c r="Y22" s="46"/>
      <c r="Z22" s="47"/>
      <c r="AA22" s="46"/>
      <c r="AB22" s="47"/>
      <c r="AC22" s="46"/>
      <c r="AD22" s="47"/>
      <c r="AE22" s="48"/>
      <c r="AF22" s="49"/>
      <c r="AG22" s="50"/>
      <c r="AH22" s="49"/>
      <c r="AI22" s="49"/>
      <c r="AJ22" s="49"/>
      <c r="AK22" s="49"/>
      <c r="AL22" s="49"/>
      <c r="AM22" s="116"/>
      <c r="AN22" s="118"/>
      <c r="AO22" s="120"/>
      <c r="AP22" s="120"/>
      <c r="AQ22" s="122"/>
      <c r="AR22" s="109"/>
      <c r="AS22" s="109"/>
      <c r="AT22" s="111">
        <v>1</v>
      </c>
      <c r="AU22" s="111">
        <v>3</v>
      </c>
      <c r="AV22" s="113" t="str">
        <f>IF(AT22+AU22=0,"",IF(OR(AND(AT22=3,AU22=4),(AND(AT22=2,AU22=5)),(AND(AT22=1,AU22=5))),"Extrema",IF(OR(AND(AT22=3,AU22=1),(AND(AT22=2,AU22=2))),"Baja",IF(OR(AND(AT22=4,AU22=1),AND(AT22=3,AU22=2),AND(AT22=2,AU22=3),AND(AT22=1,AU22=3)),"Moderada",IF(AT22+AU22&gt;=8,"Extrema",IF(AT22+AU22&lt;4,"Baja",IF(AT22+AU22&gt;=6,"Alta","Alta")))))))</f>
        <v>Moderada</v>
      </c>
      <c r="AW22" s="100"/>
      <c r="AX22" s="51" t="s">
        <v>945</v>
      </c>
      <c r="AY22" s="12"/>
      <c r="AZ22" s="105" t="s">
        <v>994</v>
      </c>
      <c r="BA22" s="105" t="s">
        <v>960</v>
      </c>
      <c r="BB22" s="105" t="s">
        <v>995</v>
      </c>
      <c r="BC22" s="173">
        <v>45292</v>
      </c>
      <c r="BD22" s="173">
        <v>45657</v>
      </c>
      <c r="BE22" s="98"/>
      <c r="BF22" s="98"/>
      <c r="BG22" s="100"/>
      <c r="BH22" s="102"/>
      <c r="BI22" s="103"/>
    </row>
    <row r="23" spans="1:61" ht="63.75" x14ac:dyDescent="0.2">
      <c r="A23" s="124"/>
      <c r="B23" s="126"/>
      <c r="C23" s="126"/>
      <c r="D23" s="126"/>
      <c r="E23" s="105"/>
      <c r="F23" s="105"/>
      <c r="G23" s="105"/>
      <c r="H23" s="105"/>
      <c r="I23" s="105"/>
      <c r="J23" s="12" t="s">
        <v>996</v>
      </c>
      <c r="K23" s="105"/>
      <c r="L23" s="105"/>
      <c r="M23" s="105"/>
      <c r="N23" s="113"/>
      <c r="O23" s="12"/>
      <c r="P23" s="12"/>
      <c r="Q23" s="46"/>
      <c r="R23" s="47"/>
      <c r="S23" s="46"/>
      <c r="T23" s="47"/>
      <c r="U23" s="46"/>
      <c r="V23" s="47"/>
      <c r="W23" s="46"/>
      <c r="X23" s="47"/>
      <c r="Y23" s="46"/>
      <c r="Z23" s="47"/>
      <c r="AA23" s="46"/>
      <c r="AB23" s="47"/>
      <c r="AC23" s="46"/>
      <c r="AD23" s="47"/>
      <c r="AE23" s="48"/>
      <c r="AF23" s="49"/>
      <c r="AG23" s="50"/>
      <c r="AH23" s="49"/>
      <c r="AI23" s="49"/>
      <c r="AJ23" s="49"/>
      <c r="AK23" s="49"/>
      <c r="AL23" s="49"/>
      <c r="AM23" s="116"/>
      <c r="AN23" s="118"/>
      <c r="AO23" s="120"/>
      <c r="AP23" s="120"/>
      <c r="AQ23" s="122"/>
      <c r="AR23" s="109"/>
      <c r="AS23" s="109"/>
      <c r="AT23" s="111"/>
      <c r="AU23" s="111"/>
      <c r="AV23" s="113"/>
      <c r="AW23" s="100"/>
      <c r="AX23" s="51" t="s">
        <v>945</v>
      </c>
      <c r="AY23" s="12"/>
      <c r="AZ23" s="105"/>
      <c r="BA23" s="105"/>
      <c r="BB23" s="105"/>
      <c r="BC23" s="174"/>
      <c r="BD23" s="174"/>
      <c r="BE23" s="98"/>
      <c r="BF23" s="98"/>
      <c r="BG23" s="102"/>
      <c r="BH23" s="102"/>
      <c r="BI23" s="103"/>
    </row>
    <row r="24" spans="1:61" ht="63.75" x14ac:dyDescent="0.2">
      <c r="A24" s="124"/>
      <c r="B24" s="126"/>
      <c r="C24" s="126"/>
      <c r="D24" s="126"/>
      <c r="E24" s="105"/>
      <c r="F24" s="105"/>
      <c r="G24" s="105"/>
      <c r="H24" s="105"/>
      <c r="I24" s="105"/>
      <c r="J24" s="12" t="s">
        <v>997</v>
      </c>
      <c r="K24" s="105"/>
      <c r="L24" s="105"/>
      <c r="M24" s="105"/>
      <c r="N24" s="113"/>
      <c r="O24" s="12"/>
      <c r="P24" s="12"/>
      <c r="Q24" s="46"/>
      <c r="R24" s="47"/>
      <c r="S24" s="46"/>
      <c r="T24" s="47"/>
      <c r="U24" s="46"/>
      <c r="V24" s="47"/>
      <c r="W24" s="46"/>
      <c r="X24" s="47"/>
      <c r="Y24" s="46"/>
      <c r="Z24" s="47"/>
      <c r="AA24" s="46"/>
      <c r="AB24" s="47"/>
      <c r="AC24" s="46"/>
      <c r="AD24" s="47"/>
      <c r="AE24" s="48"/>
      <c r="AF24" s="49"/>
      <c r="AG24" s="50"/>
      <c r="AH24" s="49"/>
      <c r="AI24" s="49"/>
      <c r="AJ24" s="49"/>
      <c r="AK24" s="49"/>
      <c r="AL24" s="49"/>
      <c r="AM24" s="116"/>
      <c r="AN24" s="118"/>
      <c r="AO24" s="120"/>
      <c r="AP24" s="120"/>
      <c r="AQ24" s="122"/>
      <c r="AR24" s="109"/>
      <c r="AS24" s="109"/>
      <c r="AT24" s="111"/>
      <c r="AU24" s="111"/>
      <c r="AV24" s="113"/>
      <c r="AW24" s="100"/>
      <c r="AX24" s="51" t="s">
        <v>945</v>
      </c>
      <c r="AY24" s="12"/>
      <c r="AZ24" s="105"/>
      <c r="BA24" s="105"/>
      <c r="BB24" s="105"/>
      <c r="BC24" s="175"/>
      <c r="BD24" s="175"/>
      <c r="BE24" s="98"/>
      <c r="BF24" s="98"/>
      <c r="BG24" s="102"/>
      <c r="BH24" s="102"/>
      <c r="BI24" s="103"/>
    </row>
    <row r="25" spans="1:61" hidden="1" x14ac:dyDescent="0.2">
      <c r="A25" s="124"/>
      <c r="B25" s="126"/>
      <c r="C25" s="126"/>
      <c r="D25" s="126"/>
      <c r="E25" s="105"/>
      <c r="F25" s="105"/>
      <c r="G25" s="105"/>
      <c r="H25" s="105"/>
      <c r="I25" s="12"/>
      <c r="J25" s="12"/>
      <c r="K25" s="128"/>
      <c r="L25" s="105"/>
      <c r="M25" s="105"/>
      <c r="N25" s="113"/>
      <c r="O25" s="12"/>
      <c r="P25" s="14"/>
      <c r="Q25" s="46"/>
      <c r="R25" s="47"/>
      <c r="S25" s="46"/>
      <c r="T25" s="47"/>
      <c r="U25" s="46"/>
      <c r="V25" s="47"/>
      <c r="W25" s="46"/>
      <c r="X25" s="47"/>
      <c r="Y25" s="46"/>
      <c r="Z25" s="47"/>
      <c r="AA25" s="46"/>
      <c r="AB25" s="47"/>
      <c r="AC25" s="46"/>
      <c r="AD25" s="47"/>
      <c r="AE25" s="48"/>
      <c r="AF25" s="49"/>
      <c r="AG25" s="50"/>
      <c r="AH25" s="49"/>
      <c r="AI25" s="49"/>
      <c r="AJ25" s="49"/>
      <c r="AK25" s="49"/>
      <c r="AL25" s="49"/>
      <c r="AM25" s="116"/>
      <c r="AN25" s="118"/>
      <c r="AO25" s="120"/>
      <c r="AP25" s="120"/>
      <c r="AQ25" s="122"/>
      <c r="AR25" s="109"/>
      <c r="AS25" s="109"/>
      <c r="AT25" s="111"/>
      <c r="AU25" s="111"/>
      <c r="AV25" s="113"/>
      <c r="AW25" s="100"/>
      <c r="AX25" s="12"/>
      <c r="AY25" s="14"/>
      <c r="AZ25" s="128"/>
      <c r="BA25" s="128"/>
      <c r="BB25" s="105"/>
      <c r="BC25" s="107"/>
      <c r="BD25" s="129"/>
      <c r="BE25" s="98"/>
      <c r="BF25" s="98"/>
      <c r="BG25" s="100"/>
      <c r="BH25" s="102"/>
      <c r="BI25" s="103"/>
    </row>
    <row r="26" spans="1:61" hidden="1" x14ac:dyDescent="0.2">
      <c r="A26" s="124"/>
      <c r="B26" s="126"/>
      <c r="C26" s="126"/>
      <c r="D26" s="126"/>
      <c r="E26" s="105"/>
      <c r="F26" s="105"/>
      <c r="G26" s="105"/>
      <c r="H26" s="105"/>
      <c r="I26" s="12"/>
      <c r="J26" s="14"/>
      <c r="K26" s="128"/>
      <c r="L26" s="105"/>
      <c r="M26" s="105"/>
      <c r="N26" s="113"/>
      <c r="O26" s="12"/>
      <c r="P26" s="14"/>
      <c r="Q26" s="46"/>
      <c r="R26" s="47"/>
      <c r="S26" s="46"/>
      <c r="T26" s="47"/>
      <c r="U26" s="46"/>
      <c r="V26" s="47"/>
      <c r="W26" s="46"/>
      <c r="X26" s="47"/>
      <c r="Y26" s="46"/>
      <c r="Z26" s="47"/>
      <c r="AA26" s="46"/>
      <c r="AB26" s="47"/>
      <c r="AC26" s="46"/>
      <c r="AD26" s="47"/>
      <c r="AE26" s="48"/>
      <c r="AF26" s="49"/>
      <c r="AG26" s="50"/>
      <c r="AH26" s="49"/>
      <c r="AI26" s="49"/>
      <c r="AJ26" s="49"/>
      <c r="AK26" s="49"/>
      <c r="AL26" s="49"/>
      <c r="AM26" s="116"/>
      <c r="AN26" s="118"/>
      <c r="AO26" s="120"/>
      <c r="AP26" s="120"/>
      <c r="AQ26" s="122"/>
      <c r="AR26" s="109"/>
      <c r="AS26" s="109"/>
      <c r="AT26" s="111"/>
      <c r="AU26" s="111"/>
      <c r="AV26" s="113"/>
      <c r="AW26" s="100"/>
      <c r="AX26" s="12"/>
      <c r="AY26" s="14"/>
      <c r="AZ26" s="128"/>
      <c r="BA26" s="128"/>
      <c r="BB26" s="105"/>
      <c r="BC26" s="105"/>
      <c r="BD26" s="128"/>
      <c r="BE26" s="98"/>
      <c r="BF26" s="98"/>
      <c r="BG26" s="102"/>
      <c r="BH26" s="102"/>
      <c r="BI26" s="103"/>
    </row>
    <row r="27" spans="1:61" hidden="1" x14ac:dyDescent="0.2">
      <c r="A27" s="124"/>
      <c r="B27" s="126"/>
      <c r="C27" s="126"/>
      <c r="D27" s="126"/>
      <c r="E27" s="105"/>
      <c r="F27" s="105"/>
      <c r="G27" s="105"/>
      <c r="H27" s="105"/>
      <c r="I27" s="105"/>
      <c r="J27" s="12"/>
      <c r="K27" s="105"/>
      <c r="L27" s="105"/>
      <c r="M27" s="105"/>
      <c r="N27" s="113"/>
      <c r="O27" s="12"/>
      <c r="P27" s="12"/>
      <c r="Q27" s="46"/>
      <c r="R27" s="47"/>
      <c r="S27" s="46"/>
      <c r="T27" s="47"/>
      <c r="U27" s="46"/>
      <c r="V27" s="47"/>
      <c r="W27" s="46"/>
      <c r="X27" s="47"/>
      <c r="Y27" s="46"/>
      <c r="Z27" s="47"/>
      <c r="AA27" s="46"/>
      <c r="AB27" s="47"/>
      <c r="AC27" s="46"/>
      <c r="AD27" s="47"/>
      <c r="AE27" s="48"/>
      <c r="AF27" s="49"/>
      <c r="AG27" s="50"/>
      <c r="AH27" s="49"/>
      <c r="AI27" s="49"/>
      <c r="AJ27" s="49"/>
      <c r="AK27" s="49"/>
      <c r="AL27" s="49"/>
      <c r="AM27" s="116"/>
      <c r="AN27" s="118"/>
      <c r="AO27" s="120"/>
      <c r="AP27" s="120"/>
      <c r="AQ27" s="122"/>
      <c r="AR27" s="109"/>
      <c r="AS27" s="109"/>
      <c r="AT27" s="111"/>
      <c r="AU27" s="111"/>
      <c r="AV27" s="113"/>
      <c r="AW27" s="100"/>
      <c r="AX27" s="12"/>
      <c r="AY27" s="12"/>
      <c r="AZ27" s="105"/>
      <c r="BA27" s="105"/>
      <c r="BB27" s="105"/>
      <c r="BC27" s="107"/>
      <c r="BD27" s="107"/>
      <c r="BE27" s="98"/>
      <c r="BF27" s="98"/>
      <c r="BG27" s="100"/>
      <c r="BH27" s="102"/>
      <c r="BI27" s="103"/>
    </row>
    <row r="28" spans="1:61" hidden="1" x14ac:dyDescent="0.2">
      <c r="A28" s="124"/>
      <c r="B28" s="126"/>
      <c r="C28" s="126"/>
      <c r="D28" s="126"/>
      <c r="E28" s="105"/>
      <c r="F28" s="105"/>
      <c r="G28" s="105"/>
      <c r="H28" s="105"/>
      <c r="I28" s="105"/>
      <c r="J28" s="12"/>
      <c r="K28" s="105"/>
      <c r="L28" s="105"/>
      <c r="M28" s="105"/>
      <c r="N28" s="113"/>
      <c r="O28" s="12"/>
      <c r="P28" s="12"/>
      <c r="Q28" s="46"/>
      <c r="R28" s="47"/>
      <c r="S28" s="46"/>
      <c r="T28" s="47"/>
      <c r="U28" s="46"/>
      <c r="V28" s="47"/>
      <c r="W28" s="46"/>
      <c r="X28" s="47"/>
      <c r="Y28" s="46"/>
      <c r="Z28" s="47"/>
      <c r="AA28" s="46"/>
      <c r="AB28" s="47"/>
      <c r="AC28" s="46"/>
      <c r="AD28" s="47"/>
      <c r="AE28" s="48"/>
      <c r="AF28" s="49"/>
      <c r="AG28" s="50"/>
      <c r="AH28" s="49"/>
      <c r="AI28" s="49"/>
      <c r="AJ28" s="49"/>
      <c r="AK28" s="49"/>
      <c r="AL28" s="49"/>
      <c r="AM28" s="116"/>
      <c r="AN28" s="118"/>
      <c r="AO28" s="120"/>
      <c r="AP28" s="120"/>
      <c r="AQ28" s="122"/>
      <c r="AR28" s="109"/>
      <c r="AS28" s="109"/>
      <c r="AT28" s="111"/>
      <c r="AU28" s="111"/>
      <c r="AV28" s="113"/>
      <c r="AW28" s="100"/>
      <c r="AX28" s="12"/>
      <c r="AY28" s="12"/>
      <c r="AZ28" s="105"/>
      <c r="BA28" s="105"/>
      <c r="BB28" s="105"/>
      <c r="BC28" s="107"/>
      <c r="BD28" s="107"/>
      <c r="BE28" s="98"/>
      <c r="BF28" s="98"/>
      <c r="BG28" s="102"/>
      <c r="BH28" s="102"/>
      <c r="BI28" s="103"/>
    </row>
    <row r="29" spans="1:61" hidden="1" x14ac:dyDescent="0.2">
      <c r="A29" s="124"/>
      <c r="B29" s="126"/>
      <c r="C29" s="126"/>
      <c r="D29" s="126"/>
      <c r="E29" s="105"/>
      <c r="F29" s="105"/>
      <c r="G29" s="105"/>
      <c r="H29" s="105"/>
      <c r="I29" s="105"/>
      <c r="J29" s="12"/>
      <c r="K29" s="105"/>
      <c r="L29" s="105"/>
      <c r="M29" s="105"/>
      <c r="N29" s="113"/>
      <c r="O29" s="12"/>
      <c r="P29" s="12"/>
      <c r="Q29" s="46"/>
      <c r="R29" s="47"/>
      <c r="S29" s="46"/>
      <c r="T29" s="47"/>
      <c r="U29" s="46"/>
      <c r="V29" s="47"/>
      <c r="W29" s="46"/>
      <c r="X29" s="47"/>
      <c r="Y29" s="46"/>
      <c r="Z29" s="47"/>
      <c r="AA29" s="46"/>
      <c r="AB29" s="47"/>
      <c r="AC29" s="46"/>
      <c r="AD29" s="47"/>
      <c r="AE29" s="48"/>
      <c r="AF29" s="49"/>
      <c r="AG29" s="50"/>
      <c r="AH29" s="49"/>
      <c r="AI29" s="49"/>
      <c r="AJ29" s="49"/>
      <c r="AK29" s="49"/>
      <c r="AL29" s="49"/>
      <c r="AM29" s="116"/>
      <c r="AN29" s="118"/>
      <c r="AO29" s="120"/>
      <c r="AP29" s="120"/>
      <c r="AQ29" s="122"/>
      <c r="AR29" s="109"/>
      <c r="AS29" s="109"/>
      <c r="AT29" s="111"/>
      <c r="AU29" s="111"/>
      <c r="AV29" s="113"/>
      <c r="AW29" s="100"/>
      <c r="AX29" s="12"/>
      <c r="AY29" s="12"/>
      <c r="AZ29" s="105"/>
      <c r="BA29" s="105"/>
      <c r="BB29" s="105"/>
      <c r="BC29" s="107"/>
      <c r="BD29" s="107"/>
      <c r="BE29" s="98"/>
      <c r="BF29" s="98"/>
      <c r="BG29" s="102"/>
      <c r="BH29" s="102"/>
      <c r="BI29" s="103"/>
    </row>
    <row r="30" spans="1:61" hidden="1" x14ac:dyDescent="0.2">
      <c r="A30" s="124"/>
      <c r="B30" s="126"/>
      <c r="C30" s="126"/>
      <c r="D30" s="126"/>
      <c r="E30" s="105"/>
      <c r="F30" s="105"/>
      <c r="G30" s="105"/>
      <c r="H30" s="105"/>
      <c r="I30" s="105"/>
      <c r="J30" s="12"/>
      <c r="K30" s="105"/>
      <c r="L30" s="105"/>
      <c r="M30" s="105"/>
      <c r="N30" s="113"/>
      <c r="O30" s="12"/>
      <c r="P30" s="12"/>
      <c r="Q30" s="46"/>
      <c r="R30" s="47"/>
      <c r="S30" s="46"/>
      <c r="T30" s="47"/>
      <c r="U30" s="46"/>
      <c r="V30" s="47"/>
      <c r="W30" s="46"/>
      <c r="X30" s="47"/>
      <c r="Y30" s="46"/>
      <c r="Z30" s="47"/>
      <c r="AA30" s="46"/>
      <c r="AB30" s="47"/>
      <c r="AC30" s="46"/>
      <c r="AD30" s="47"/>
      <c r="AE30" s="48"/>
      <c r="AF30" s="49"/>
      <c r="AG30" s="50"/>
      <c r="AH30" s="49"/>
      <c r="AI30" s="49"/>
      <c r="AJ30" s="49"/>
      <c r="AK30" s="49"/>
      <c r="AL30" s="49"/>
      <c r="AM30" s="116"/>
      <c r="AN30" s="118"/>
      <c r="AO30" s="120"/>
      <c r="AP30" s="120"/>
      <c r="AQ30" s="122"/>
      <c r="AR30" s="109"/>
      <c r="AS30" s="109"/>
      <c r="AT30" s="111"/>
      <c r="AU30" s="111"/>
      <c r="AV30" s="113"/>
      <c r="AW30" s="100"/>
      <c r="AX30" s="12"/>
      <c r="AY30" s="12"/>
      <c r="AZ30" s="105"/>
      <c r="BA30" s="105"/>
      <c r="BB30" s="105"/>
      <c r="BC30" s="107"/>
      <c r="BD30" s="107"/>
      <c r="BE30" s="98"/>
      <c r="BF30" s="98"/>
      <c r="BG30" s="100"/>
      <c r="BH30" s="102"/>
      <c r="BI30" s="103"/>
    </row>
    <row r="31" spans="1:61" ht="13.5" hidden="1" thickBot="1" x14ac:dyDescent="0.25">
      <c r="A31" s="125"/>
      <c r="B31" s="127"/>
      <c r="C31" s="127"/>
      <c r="D31" s="127"/>
      <c r="E31" s="106"/>
      <c r="F31" s="106"/>
      <c r="G31" s="106"/>
      <c r="H31" s="106"/>
      <c r="I31" s="106"/>
      <c r="J31" s="58"/>
      <c r="K31" s="106"/>
      <c r="L31" s="106"/>
      <c r="M31" s="106"/>
      <c r="N31" s="114"/>
      <c r="O31" s="58"/>
      <c r="P31" s="58"/>
      <c r="Q31" s="59"/>
      <c r="R31" s="60"/>
      <c r="S31" s="59"/>
      <c r="T31" s="60"/>
      <c r="U31" s="59"/>
      <c r="V31" s="60"/>
      <c r="W31" s="59"/>
      <c r="X31" s="60"/>
      <c r="Y31" s="59"/>
      <c r="Z31" s="60"/>
      <c r="AA31" s="59"/>
      <c r="AB31" s="60"/>
      <c r="AC31" s="59"/>
      <c r="AD31" s="60"/>
      <c r="AE31" s="61"/>
      <c r="AF31" s="62"/>
      <c r="AG31" s="63"/>
      <c r="AH31" s="62"/>
      <c r="AI31" s="62"/>
      <c r="AJ31" s="62"/>
      <c r="AK31" s="62"/>
      <c r="AL31" s="62"/>
      <c r="AM31" s="117"/>
      <c r="AN31" s="119"/>
      <c r="AO31" s="121"/>
      <c r="AP31" s="121"/>
      <c r="AQ31" s="123"/>
      <c r="AR31" s="110"/>
      <c r="AS31" s="110"/>
      <c r="AT31" s="112"/>
      <c r="AU31" s="112"/>
      <c r="AV31" s="114"/>
      <c r="AW31" s="115"/>
      <c r="AX31" s="58"/>
      <c r="AY31" s="58"/>
      <c r="AZ31" s="106"/>
      <c r="BA31" s="106"/>
      <c r="BB31" s="106"/>
      <c r="BC31" s="108"/>
      <c r="BD31" s="108"/>
      <c r="BE31" s="99"/>
      <c r="BF31" s="99"/>
      <c r="BG31" s="101"/>
      <c r="BH31" s="101"/>
      <c r="BI31" s="104"/>
    </row>
    <row r="32" spans="1:61" hidden="1" x14ac:dyDescent="0.2">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61" ht="21" hidden="1" customHeight="1" x14ac:dyDescent="0.2">
      <c r="A33" s="97" t="s">
        <v>998</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row>
    <row r="34" spans="1:61" ht="21" hidden="1" customHeight="1" x14ac:dyDescent="0.2">
      <c r="A34" s="97" t="s">
        <v>999</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row>
    <row r="35" spans="1:61" ht="21" hidden="1" customHeight="1" x14ac:dyDescent="0.2">
      <c r="A35" s="97" t="s">
        <v>1000</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row>
    <row r="36" spans="1:61" x14ac:dyDescent="0.2"/>
  </sheetData>
  <protectedRanges>
    <protectedRange sqref="AW13:AW16 AW32" name="Rango1"/>
    <protectedRange sqref="AW17:AW19" name="Rango1_1"/>
    <protectedRange sqref="AW22:AW24" name="Rango1_6"/>
    <protectedRange sqref="AW25:AW26" name="Rango1_8"/>
    <protectedRange sqref="AW30:AW31" name="Rango1_1_2"/>
    <protectedRange sqref="AW27:AW29" name="Rango1_5"/>
    <protectedRange sqref="AW20:AW21" name="Rango1_3"/>
  </protectedRanges>
  <mergeCells count="351">
    <mergeCell ref="A2:B4"/>
    <mergeCell ref="C2:BF4"/>
    <mergeCell ref="BG2:BI2"/>
    <mergeCell ref="BG3:BI3"/>
    <mergeCell ref="BG4:BI4"/>
    <mergeCell ref="A5:BI5"/>
    <mergeCell ref="A6:B6"/>
    <mergeCell ref="C6:K6"/>
    <mergeCell ref="L6:BD6"/>
    <mergeCell ref="BE6:BF6"/>
    <mergeCell ref="BG6:BI6"/>
    <mergeCell ref="A7:A13"/>
    <mergeCell ref="B7:B13"/>
    <mergeCell ref="C7:C13"/>
    <mergeCell ref="D7:D13"/>
    <mergeCell ref="E7:E13"/>
    <mergeCell ref="BI7:BI13"/>
    <mergeCell ref="L8:N8"/>
    <mergeCell ref="O8:P11"/>
    <mergeCell ref="Q8:AF9"/>
    <mergeCell ref="AG8:AH9"/>
    <mergeCell ref="AI8:AI13"/>
    <mergeCell ref="AJ8:AL10"/>
    <mergeCell ref="AM8:AN13"/>
    <mergeCell ref="AO8:AO13"/>
    <mergeCell ref="AP8:AP13"/>
    <mergeCell ref="O7:AV7"/>
    <mergeCell ref="AW7:BD7"/>
    <mergeCell ref="BE7:BE13"/>
    <mergeCell ref="BF7:BF13"/>
    <mergeCell ref="BG7:BG13"/>
    <mergeCell ref="BH7:BH13"/>
    <mergeCell ref="AQ8:AQ13"/>
    <mergeCell ref="AR8:AS9"/>
    <mergeCell ref="AT8:AV8"/>
    <mergeCell ref="AW8:AW13"/>
    <mergeCell ref="L7:N7"/>
    <mergeCell ref="AE10:AF10"/>
    <mergeCell ref="AG10:AH10"/>
    <mergeCell ref="AR10:AR13"/>
    <mergeCell ref="AS10:AS13"/>
    <mergeCell ref="Q11:Q13"/>
    <mergeCell ref="R11:R13"/>
    <mergeCell ref="S11:S13"/>
    <mergeCell ref="U11:U13"/>
    <mergeCell ref="W11:W13"/>
    <mergeCell ref="Y11:Y13"/>
    <mergeCell ref="T10:T13"/>
    <mergeCell ref="V10:V13"/>
    <mergeCell ref="X10:X13"/>
    <mergeCell ref="Z10:Z13"/>
    <mergeCell ref="AB10:AB13"/>
    <mergeCell ref="AD10:AD13"/>
    <mergeCell ref="AA11:AA13"/>
    <mergeCell ref="AC11:AC13"/>
    <mergeCell ref="Q10:S10"/>
    <mergeCell ref="AY12:AY13"/>
    <mergeCell ref="BC12:BC13"/>
    <mergeCell ref="BD12:BD13"/>
    <mergeCell ref="AE11:AE13"/>
    <mergeCell ref="AF11:AF13"/>
    <mergeCell ref="AG11:AG13"/>
    <mergeCell ref="AH11:AH13"/>
    <mergeCell ref="AJ11:AJ13"/>
    <mergeCell ref="AL11:AL13"/>
    <mergeCell ref="AX8:AY11"/>
    <mergeCell ref="AZ8:AZ13"/>
    <mergeCell ref="BA8:BA13"/>
    <mergeCell ref="BB8:BB13"/>
    <mergeCell ref="BC8:BD11"/>
    <mergeCell ref="AT9:AT13"/>
    <mergeCell ref="AU9:AU13"/>
    <mergeCell ref="A14:A16"/>
    <mergeCell ref="B14:B16"/>
    <mergeCell ref="C14:C16"/>
    <mergeCell ref="D14:D16"/>
    <mergeCell ref="E14:E16"/>
    <mergeCell ref="F14:F16"/>
    <mergeCell ref="O12:O13"/>
    <mergeCell ref="P12:P13"/>
    <mergeCell ref="AX12:AX13"/>
    <mergeCell ref="L9:L13"/>
    <mergeCell ref="M9:M13"/>
    <mergeCell ref="F7:F13"/>
    <mergeCell ref="G7:G13"/>
    <mergeCell ref="H7:I11"/>
    <mergeCell ref="J7:J13"/>
    <mergeCell ref="K7:K13"/>
    <mergeCell ref="H12:H13"/>
    <mergeCell ref="I12:I13"/>
    <mergeCell ref="AN14:AN16"/>
    <mergeCell ref="AO14:AO16"/>
    <mergeCell ref="AP14:AP16"/>
    <mergeCell ref="AQ14:AQ16"/>
    <mergeCell ref="G14:G16"/>
    <mergeCell ref="H14:H16"/>
    <mergeCell ref="I14:I16"/>
    <mergeCell ref="K14:K16"/>
    <mergeCell ref="L14:L16"/>
    <mergeCell ref="M14:M16"/>
    <mergeCell ref="BF14:BF16"/>
    <mergeCell ref="BG14:BG16"/>
    <mergeCell ref="BH14:BH16"/>
    <mergeCell ref="BI14:BI16"/>
    <mergeCell ref="A17:A19"/>
    <mergeCell ref="B17:B19"/>
    <mergeCell ref="C17:C19"/>
    <mergeCell ref="D17:D19"/>
    <mergeCell ref="E17:E19"/>
    <mergeCell ref="F17:F19"/>
    <mergeCell ref="AZ14:AZ16"/>
    <mergeCell ref="BA14:BA16"/>
    <mergeCell ref="BB14:BB16"/>
    <mergeCell ref="BC14:BC16"/>
    <mergeCell ref="BD14:BD16"/>
    <mergeCell ref="BE14:BE16"/>
    <mergeCell ref="AR14:AR16"/>
    <mergeCell ref="AS14:AS16"/>
    <mergeCell ref="AT14:AT16"/>
    <mergeCell ref="AU14:AU16"/>
    <mergeCell ref="AV14:AV16"/>
    <mergeCell ref="AW14:AW16"/>
    <mergeCell ref="N14:N16"/>
    <mergeCell ref="AM14:AM16"/>
    <mergeCell ref="AP17:AP19"/>
    <mergeCell ref="AQ17:AQ19"/>
    <mergeCell ref="W18:W19"/>
    <mergeCell ref="Y18:Y19"/>
    <mergeCell ref="AA18:AA19"/>
    <mergeCell ref="AC18:AC19"/>
    <mergeCell ref="G17:G19"/>
    <mergeCell ref="H17:H19"/>
    <mergeCell ref="I17:I19"/>
    <mergeCell ref="K17:K19"/>
    <mergeCell ref="L17:L19"/>
    <mergeCell ref="M17:M19"/>
    <mergeCell ref="BF17:BF19"/>
    <mergeCell ref="BG17:BG19"/>
    <mergeCell ref="BH17:BH19"/>
    <mergeCell ref="BI17:BI19"/>
    <mergeCell ref="J18:J19"/>
    <mergeCell ref="O18:O19"/>
    <mergeCell ref="P18:P19"/>
    <mergeCell ref="Q18:Q19"/>
    <mergeCell ref="S18:S19"/>
    <mergeCell ref="U18:U19"/>
    <mergeCell ref="AZ17:AZ19"/>
    <mergeCell ref="BA17:BA19"/>
    <mergeCell ref="BB17:BB19"/>
    <mergeCell ref="BC17:BC19"/>
    <mergeCell ref="BD17:BD19"/>
    <mergeCell ref="BE17:BE19"/>
    <mergeCell ref="AR17:AR19"/>
    <mergeCell ref="AS17:AS19"/>
    <mergeCell ref="AT17:AT19"/>
    <mergeCell ref="AU17:AU19"/>
    <mergeCell ref="AV17:AV19"/>
    <mergeCell ref="AW17:AW19"/>
    <mergeCell ref="N17:N19"/>
    <mergeCell ref="AM17:AM19"/>
    <mergeCell ref="I20:I21"/>
    <mergeCell ref="J20:J21"/>
    <mergeCell ref="K20:K21"/>
    <mergeCell ref="L20:L21"/>
    <mergeCell ref="M20:M21"/>
    <mergeCell ref="N20:N21"/>
    <mergeCell ref="AX18:AX19"/>
    <mergeCell ref="AY18:AY19"/>
    <mergeCell ref="A20:A21"/>
    <mergeCell ref="B20:B21"/>
    <mergeCell ref="C20:C21"/>
    <mergeCell ref="D20:D21"/>
    <mergeCell ref="E20:E21"/>
    <mergeCell ref="F20:F21"/>
    <mergeCell ref="G20:G21"/>
    <mergeCell ref="H20:H21"/>
    <mergeCell ref="AE18:AE19"/>
    <mergeCell ref="AF18:AF19"/>
    <mergeCell ref="AG18:AG19"/>
    <mergeCell ref="AH18:AH19"/>
    <mergeCell ref="AJ18:AJ19"/>
    <mergeCell ref="AL18:AL19"/>
    <mergeCell ref="AN17:AN19"/>
    <mergeCell ref="AO17:AO19"/>
    <mergeCell ref="AO20:AO21"/>
    <mergeCell ref="AP20:AP21"/>
    <mergeCell ref="AQ20:AQ21"/>
    <mergeCell ref="AR20:AR21"/>
    <mergeCell ref="O20:O21"/>
    <mergeCell ref="P20:P21"/>
    <mergeCell ref="Q20:Q21"/>
    <mergeCell ref="R20:R21"/>
    <mergeCell ref="S20:S21"/>
    <mergeCell ref="T20:T21"/>
    <mergeCell ref="BE20:BE21"/>
    <mergeCell ref="BF20:BF21"/>
    <mergeCell ref="BG20:BG21"/>
    <mergeCell ref="BH20:BH21"/>
    <mergeCell ref="BI20:BI21"/>
    <mergeCell ref="A22:A24"/>
    <mergeCell ref="B22:B24"/>
    <mergeCell ref="C22:C24"/>
    <mergeCell ref="D22:D24"/>
    <mergeCell ref="E22:E24"/>
    <mergeCell ref="AY20:AY21"/>
    <mergeCell ref="AZ20:AZ21"/>
    <mergeCell ref="BA20:BA21"/>
    <mergeCell ref="BB20:BB21"/>
    <mergeCell ref="BC20:BC21"/>
    <mergeCell ref="BD20:BD21"/>
    <mergeCell ref="AS20:AS21"/>
    <mergeCell ref="AT20:AT21"/>
    <mergeCell ref="AU20:AU21"/>
    <mergeCell ref="AV20:AV21"/>
    <mergeCell ref="AW20:AW21"/>
    <mergeCell ref="AX20:AX21"/>
    <mergeCell ref="AM20:AM21"/>
    <mergeCell ref="AN20:AN21"/>
    <mergeCell ref="AM22:AM24"/>
    <mergeCell ref="AN22:AN24"/>
    <mergeCell ref="AO22:AO24"/>
    <mergeCell ref="AP22:AP24"/>
    <mergeCell ref="F22:F24"/>
    <mergeCell ref="G22:G24"/>
    <mergeCell ref="H22:H24"/>
    <mergeCell ref="I22:I24"/>
    <mergeCell ref="K22:K24"/>
    <mergeCell ref="L22:L24"/>
    <mergeCell ref="BE22:BE24"/>
    <mergeCell ref="BF22:BF24"/>
    <mergeCell ref="BG22:BG24"/>
    <mergeCell ref="BH22:BH24"/>
    <mergeCell ref="BI22:BI24"/>
    <mergeCell ref="A25:A26"/>
    <mergeCell ref="B25:B26"/>
    <mergeCell ref="C25:C26"/>
    <mergeCell ref="D25:D26"/>
    <mergeCell ref="E25:E26"/>
    <mergeCell ref="AW22:AW24"/>
    <mergeCell ref="AZ22:AZ24"/>
    <mergeCell ref="BA22:BA24"/>
    <mergeCell ref="BB22:BB24"/>
    <mergeCell ref="BC22:BC24"/>
    <mergeCell ref="BD22:BD24"/>
    <mergeCell ref="AQ22:AQ24"/>
    <mergeCell ref="AR22:AR24"/>
    <mergeCell ref="AS22:AS24"/>
    <mergeCell ref="AT22:AT24"/>
    <mergeCell ref="AU22:AU24"/>
    <mergeCell ref="AV22:AV24"/>
    <mergeCell ref="M22:M24"/>
    <mergeCell ref="N22:N24"/>
    <mergeCell ref="AN25:AN26"/>
    <mergeCell ref="AO25:AO26"/>
    <mergeCell ref="AP25:AP26"/>
    <mergeCell ref="AQ25:AQ26"/>
    <mergeCell ref="F25:F26"/>
    <mergeCell ref="G25:G26"/>
    <mergeCell ref="H25:H26"/>
    <mergeCell ref="K25:K26"/>
    <mergeCell ref="L25:L26"/>
    <mergeCell ref="M25:M26"/>
    <mergeCell ref="BF25:BF26"/>
    <mergeCell ref="BG25:BG26"/>
    <mergeCell ref="BH25:BH26"/>
    <mergeCell ref="BI25:BI26"/>
    <mergeCell ref="A27:A29"/>
    <mergeCell ref="B27:B29"/>
    <mergeCell ref="C27:C29"/>
    <mergeCell ref="D27:D29"/>
    <mergeCell ref="E27:E29"/>
    <mergeCell ref="F27:F29"/>
    <mergeCell ref="AZ25:AZ26"/>
    <mergeCell ref="BA25:BA26"/>
    <mergeCell ref="BB25:BB26"/>
    <mergeCell ref="BC25:BC26"/>
    <mergeCell ref="BD25:BD26"/>
    <mergeCell ref="BE25:BE26"/>
    <mergeCell ref="AR25:AR26"/>
    <mergeCell ref="AS25:AS26"/>
    <mergeCell ref="AT25:AT26"/>
    <mergeCell ref="AU25:AU26"/>
    <mergeCell ref="AV25:AV26"/>
    <mergeCell ref="AW25:AW26"/>
    <mergeCell ref="N25:N26"/>
    <mergeCell ref="AM25:AM26"/>
    <mergeCell ref="BH27:BH29"/>
    <mergeCell ref="BI27:BI29"/>
    <mergeCell ref="A30:A31"/>
    <mergeCell ref="B30:B31"/>
    <mergeCell ref="C30:C31"/>
    <mergeCell ref="D30:D31"/>
    <mergeCell ref="E30:E31"/>
    <mergeCell ref="F30:F31"/>
    <mergeCell ref="AZ27:AZ29"/>
    <mergeCell ref="BA27:BA29"/>
    <mergeCell ref="BB27:BB29"/>
    <mergeCell ref="BC27:BC29"/>
    <mergeCell ref="BD27:BD29"/>
    <mergeCell ref="BE27:BE29"/>
    <mergeCell ref="AR27:AR29"/>
    <mergeCell ref="AS27:AS29"/>
    <mergeCell ref="AT27:AT29"/>
    <mergeCell ref="AU27:AU29"/>
    <mergeCell ref="AV27:AV29"/>
    <mergeCell ref="AW27:AW29"/>
    <mergeCell ref="N27:N29"/>
    <mergeCell ref="AM27:AM29"/>
    <mergeCell ref="AN27:AN29"/>
    <mergeCell ref="AO27:AO29"/>
    <mergeCell ref="AQ30:AQ31"/>
    <mergeCell ref="G30:G31"/>
    <mergeCell ref="H30:H31"/>
    <mergeCell ref="I30:I31"/>
    <mergeCell ref="K30:K31"/>
    <mergeCell ref="L30:L31"/>
    <mergeCell ref="M30:M31"/>
    <mergeCell ref="BF27:BF29"/>
    <mergeCell ref="BG27:BG29"/>
    <mergeCell ref="AP27:AP29"/>
    <mergeCell ref="AQ27:AQ29"/>
    <mergeCell ref="G27:G29"/>
    <mergeCell ref="H27:H29"/>
    <mergeCell ref="I27:I29"/>
    <mergeCell ref="K27:K29"/>
    <mergeCell ref="L27:L29"/>
    <mergeCell ref="M27:M29"/>
    <mergeCell ref="A35:BI35"/>
    <mergeCell ref="BF30:BF31"/>
    <mergeCell ref="BG30:BG31"/>
    <mergeCell ref="BH30:BH31"/>
    <mergeCell ref="BI30:BI31"/>
    <mergeCell ref="A33:BI33"/>
    <mergeCell ref="A34:BI34"/>
    <mergeCell ref="AZ30:AZ31"/>
    <mergeCell ref="BA30:BA31"/>
    <mergeCell ref="BB30:BB31"/>
    <mergeCell ref="BC30:BC31"/>
    <mergeCell ref="BD30:BD31"/>
    <mergeCell ref="BE30:BE31"/>
    <mergeCell ref="AR30:AR31"/>
    <mergeCell ref="AS30:AS31"/>
    <mergeCell ref="AT30:AT31"/>
    <mergeCell ref="AU30:AU31"/>
    <mergeCell ref="AV30:AV31"/>
    <mergeCell ref="AW30:AW31"/>
    <mergeCell ref="N30:N31"/>
    <mergeCell ref="AM30:AM31"/>
    <mergeCell ref="AN30:AN31"/>
    <mergeCell ref="AO30:AO31"/>
    <mergeCell ref="AP30:AP31"/>
  </mergeCells>
  <conditionalFormatting sqref="N14">
    <cfRule type="containsText" dxfId="69" priority="69" stopIfTrue="1" operator="containsText" text="Baja">
      <formula>NOT(ISERROR(SEARCH("Baja",N14)))</formula>
    </cfRule>
    <cfRule type="containsText" dxfId="68" priority="68" stopIfTrue="1" operator="containsText" text="Moderada">
      <formula>NOT(ISERROR(SEARCH("Moderada",N14)))</formula>
    </cfRule>
    <cfRule type="containsText" dxfId="67" priority="67" stopIfTrue="1" operator="containsText" text="Alta">
      <formula>NOT(ISERROR(SEARCH("Alta",N14)))</formula>
    </cfRule>
    <cfRule type="containsText" dxfId="66" priority="66" stopIfTrue="1" operator="containsText" text="Extrema">
      <formula>NOT(ISERROR(SEARCH("Extrema",N14)))</formula>
    </cfRule>
    <cfRule type="containsText" dxfId="65" priority="70" stopIfTrue="1" operator="containsText" text="23">
      <formula>NOT(ISERROR(SEARCH("23",N14)))</formula>
    </cfRule>
  </conditionalFormatting>
  <conditionalFormatting sqref="N17">
    <cfRule type="containsText" dxfId="64" priority="60" stopIfTrue="1" operator="containsText" text="23">
      <formula>NOT(ISERROR(SEARCH("23",N17)))</formula>
    </cfRule>
    <cfRule type="containsText" dxfId="63" priority="59" stopIfTrue="1" operator="containsText" text="Baja">
      <formula>NOT(ISERROR(SEARCH("Baja",N17)))</formula>
    </cfRule>
    <cfRule type="containsText" dxfId="62" priority="58" stopIfTrue="1" operator="containsText" text="Moderada">
      <formula>NOT(ISERROR(SEARCH("Moderada",N17)))</formula>
    </cfRule>
    <cfRule type="containsText" dxfId="61" priority="57" stopIfTrue="1" operator="containsText" text="Alta">
      <formula>NOT(ISERROR(SEARCH("Alta",N17)))</formula>
    </cfRule>
    <cfRule type="containsText" dxfId="60" priority="56" stopIfTrue="1" operator="containsText" text="Extrema">
      <formula>NOT(ISERROR(SEARCH("Extrema",N17)))</formula>
    </cfRule>
  </conditionalFormatting>
  <conditionalFormatting sqref="N20">
    <cfRule type="containsText" dxfId="59" priority="9" stopIfTrue="1" operator="containsText" text="Baja">
      <formula>NOT(ISERROR(SEARCH("Baja",N20)))</formula>
    </cfRule>
    <cfRule type="containsText" dxfId="58" priority="6" stopIfTrue="1" operator="containsText" text="Extrema">
      <formula>NOT(ISERROR(SEARCH("Extrema",N20)))</formula>
    </cfRule>
    <cfRule type="containsText" dxfId="57" priority="7" stopIfTrue="1" operator="containsText" text="Alta">
      <formula>NOT(ISERROR(SEARCH("Alta",N20)))</formula>
    </cfRule>
    <cfRule type="containsText" dxfId="56" priority="8" stopIfTrue="1" operator="containsText" text="Moderada">
      <formula>NOT(ISERROR(SEARCH("Moderada",N20)))</formula>
    </cfRule>
    <cfRule type="containsText" dxfId="55" priority="10" stopIfTrue="1" operator="containsText" text="23">
      <formula>NOT(ISERROR(SEARCH("23",N20)))</formula>
    </cfRule>
  </conditionalFormatting>
  <conditionalFormatting sqref="N22">
    <cfRule type="containsText" dxfId="54" priority="46" stopIfTrue="1" operator="containsText" text="Extrema">
      <formula>NOT(ISERROR(SEARCH("Extrema",N22)))</formula>
    </cfRule>
    <cfRule type="containsText" dxfId="53" priority="50" stopIfTrue="1" operator="containsText" text="23">
      <formula>NOT(ISERROR(SEARCH("23",N22)))</formula>
    </cfRule>
    <cfRule type="containsText" dxfId="52" priority="49" stopIfTrue="1" operator="containsText" text="Baja">
      <formula>NOT(ISERROR(SEARCH("Baja",N22)))</formula>
    </cfRule>
    <cfRule type="containsText" dxfId="51" priority="48" stopIfTrue="1" operator="containsText" text="Moderada">
      <formula>NOT(ISERROR(SEARCH("Moderada",N22)))</formula>
    </cfRule>
    <cfRule type="containsText" dxfId="50" priority="47" stopIfTrue="1" operator="containsText" text="Alta">
      <formula>NOT(ISERROR(SEARCH("Alta",N22)))</formula>
    </cfRule>
  </conditionalFormatting>
  <conditionalFormatting sqref="N25">
    <cfRule type="containsText" dxfId="49" priority="40" stopIfTrue="1" operator="containsText" text="23">
      <formula>NOT(ISERROR(SEARCH("23",N25)))</formula>
    </cfRule>
    <cfRule type="containsText" dxfId="48" priority="39" stopIfTrue="1" operator="containsText" text="Baja">
      <formula>NOT(ISERROR(SEARCH("Baja",N25)))</formula>
    </cfRule>
    <cfRule type="containsText" dxfId="47" priority="36" stopIfTrue="1" operator="containsText" text="Extrema">
      <formula>NOT(ISERROR(SEARCH("Extrema",N25)))</formula>
    </cfRule>
    <cfRule type="containsText" dxfId="46" priority="38" stopIfTrue="1" operator="containsText" text="Moderada">
      <formula>NOT(ISERROR(SEARCH("Moderada",N25)))</formula>
    </cfRule>
    <cfRule type="containsText" dxfId="45" priority="37" stopIfTrue="1" operator="containsText" text="Alta">
      <formula>NOT(ISERROR(SEARCH("Alta",N25)))</formula>
    </cfRule>
  </conditionalFormatting>
  <conditionalFormatting sqref="N27">
    <cfRule type="containsText" dxfId="44" priority="17" stopIfTrue="1" operator="containsText" text="Alta">
      <formula>NOT(ISERROR(SEARCH("Alta",N27)))</formula>
    </cfRule>
    <cfRule type="containsText" dxfId="43" priority="16" stopIfTrue="1" operator="containsText" text="Extrema">
      <formula>NOT(ISERROR(SEARCH("Extrema",N27)))</formula>
    </cfRule>
    <cfRule type="containsText" dxfId="42" priority="18" stopIfTrue="1" operator="containsText" text="Moderada">
      <formula>NOT(ISERROR(SEARCH("Moderada",N27)))</formula>
    </cfRule>
    <cfRule type="containsText" dxfId="41" priority="19" stopIfTrue="1" operator="containsText" text="Baja">
      <formula>NOT(ISERROR(SEARCH("Baja",N27)))</formula>
    </cfRule>
    <cfRule type="containsText" dxfId="40" priority="20" stopIfTrue="1" operator="containsText" text="23">
      <formula>NOT(ISERROR(SEARCH("23",N27)))</formula>
    </cfRule>
  </conditionalFormatting>
  <conditionalFormatting sqref="N30">
    <cfRule type="containsText" dxfId="39" priority="28" stopIfTrue="1" operator="containsText" text="Moderada">
      <formula>NOT(ISERROR(SEARCH("Moderada",N30)))</formula>
    </cfRule>
    <cfRule type="containsText" dxfId="38" priority="26" stopIfTrue="1" operator="containsText" text="Extrema">
      <formula>NOT(ISERROR(SEARCH("Extrema",N30)))</formula>
    </cfRule>
    <cfRule type="containsText" dxfId="37" priority="27" stopIfTrue="1" operator="containsText" text="Alta">
      <formula>NOT(ISERROR(SEARCH("Alta",N30)))</formula>
    </cfRule>
    <cfRule type="containsText" dxfId="36" priority="29" stopIfTrue="1" operator="containsText" text="Baja">
      <formula>NOT(ISERROR(SEARCH("Baja",N30)))</formula>
    </cfRule>
    <cfRule type="containsText" dxfId="35" priority="30" stopIfTrue="1" operator="containsText" text="23">
      <formula>NOT(ISERROR(SEARCH("23",N30)))</formula>
    </cfRule>
  </conditionalFormatting>
  <conditionalFormatting sqref="AV14">
    <cfRule type="containsText" dxfId="34" priority="65" stopIfTrue="1" operator="containsText" text="23">
      <formula>NOT(ISERROR(SEARCH("23",AV14)))</formula>
    </cfRule>
    <cfRule type="containsText" dxfId="33" priority="64" stopIfTrue="1" operator="containsText" text="Baja">
      <formula>NOT(ISERROR(SEARCH("Baja",AV14)))</formula>
    </cfRule>
    <cfRule type="containsText" dxfId="32" priority="63" stopIfTrue="1" operator="containsText" text="Moderada">
      <formula>NOT(ISERROR(SEARCH("Moderada",AV14)))</formula>
    </cfRule>
    <cfRule type="containsText" dxfId="31" priority="62" stopIfTrue="1" operator="containsText" text="Alta">
      <formula>NOT(ISERROR(SEARCH("Alta",AV14)))</formula>
    </cfRule>
    <cfRule type="containsText" dxfId="30" priority="61" stopIfTrue="1" operator="containsText" text="Extrema">
      <formula>NOT(ISERROR(SEARCH("Extrema",AV14)))</formula>
    </cfRule>
  </conditionalFormatting>
  <conditionalFormatting sqref="AV17">
    <cfRule type="containsText" dxfId="29" priority="53" stopIfTrue="1" operator="containsText" text="Moderada">
      <formula>NOT(ISERROR(SEARCH("Moderada",AV17)))</formula>
    </cfRule>
    <cfRule type="containsText" dxfId="28" priority="55" stopIfTrue="1" operator="containsText" text="23">
      <formula>NOT(ISERROR(SEARCH("23",AV17)))</formula>
    </cfRule>
    <cfRule type="containsText" dxfId="27" priority="51" stopIfTrue="1" operator="containsText" text="Extrema">
      <formula>NOT(ISERROR(SEARCH("Extrema",AV17)))</formula>
    </cfRule>
    <cfRule type="containsText" dxfId="26" priority="52" stopIfTrue="1" operator="containsText" text="Alta">
      <formula>NOT(ISERROR(SEARCH("Alta",AV17)))</formula>
    </cfRule>
    <cfRule type="containsText" dxfId="25" priority="54" stopIfTrue="1" operator="containsText" text="Baja">
      <formula>NOT(ISERROR(SEARCH("Baja",AV17)))</formula>
    </cfRule>
  </conditionalFormatting>
  <conditionalFormatting sqref="AV20">
    <cfRule type="containsText" dxfId="24" priority="1" stopIfTrue="1" operator="containsText" text="Extrema">
      <formula>NOT(ISERROR(SEARCH("Extrema",AV20)))</formula>
    </cfRule>
    <cfRule type="containsText" dxfId="23" priority="5" stopIfTrue="1" operator="containsText" text="23">
      <formula>NOT(ISERROR(SEARCH("23",AV20)))</formula>
    </cfRule>
    <cfRule type="containsText" dxfId="22" priority="4" stopIfTrue="1" operator="containsText" text="Baja">
      <formula>NOT(ISERROR(SEARCH("Baja",AV20)))</formula>
    </cfRule>
    <cfRule type="containsText" dxfId="21" priority="3" stopIfTrue="1" operator="containsText" text="Moderada">
      <formula>NOT(ISERROR(SEARCH("Moderada",AV20)))</formula>
    </cfRule>
    <cfRule type="containsText" dxfId="20" priority="2" stopIfTrue="1" operator="containsText" text="Alta">
      <formula>NOT(ISERROR(SEARCH("Alta",AV20)))</formula>
    </cfRule>
  </conditionalFormatting>
  <conditionalFormatting sqref="AV22">
    <cfRule type="containsText" dxfId="19" priority="41" stopIfTrue="1" operator="containsText" text="Extrema">
      <formula>NOT(ISERROR(SEARCH("Extrema",AV22)))</formula>
    </cfRule>
    <cfRule type="containsText" dxfId="18" priority="42" stopIfTrue="1" operator="containsText" text="Alta">
      <formula>NOT(ISERROR(SEARCH("Alta",AV22)))</formula>
    </cfRule>
    <cfRule type="containsText" dxfId="17" priority="43" stopIfTrue="1" operator="containsText" text="Moderada">
      <formula>NOT(ISERROR(SEARCH("Moderada",AV22)))</formula>
    </cfRule>
    <cfRule type="containsText" dxfId="16" priority="44" stopIfTrue="1" operator="containsText" text="Baja">
      <formula>NOT(ISERROR(SEARCH("Baja",AV22)))</formula>
    </cfRule>
    <cfRule type="containsText" dxfId="15" priority="45" stopIfTrue="1" operator="containsText" text="23">
      <formula>NOT(ISERROR(SEARCH("23",AV22)))</formula>
    </cfRule>
  </conditionalFormatting>
  <conditionalFormatting sqref="AV25">
    <cfRule type="containsText" dxfId="14" priority="35" stopIfTrue="1" operator="containsText" text="23">
      <formula>NOT(ISERROR(SEARCH("23",AV25)))</formula>
    </cfRule>
    <cfRule type="containsText" dxfId="13" priority="34" stopIfTrue="1" operator="containsText" text="Baja">
      <formula>NOT(ISERROR(SEARCH("Baja",AV25)))</formula>
    </cfRule>
    <cfRule type="containsText" dxfId="12" priority="33" stopIfTrue="1" operator="containsText" text="Moderada">
      <formula>NOT(ISERROR(SEARCH("Moderada",AV25)))</formula>
    </cfRule>
    <cfRule type="containsText" dxfId="11" priority="32" stopIfTrue="1" operator="containsText" text="Alta">
      <formula>NOT(ISERROR(SEARCH("Alta",AV25)))</formula>
    </cfRule>
    <cfRule type="containsText" dxfId="10" priority="31" stopIfTrue="1" operator="containsText" text="Extrema">
      <formula>NOT(ISERROR(SEARCH("Extrema",AV25)))</formula>
    </cfRule>
  </conditionalFormatting>
  <conditionalFormatting sqref="AV27">
    <cfRule type="containsText" dxfId="9" priority="15" stopIfTrue="1" operator="containsText" text="23">
      <formula>NOT(ISERROR(SEARCH("23",AV27)))</formula>
    </cfRule>
    <cfRule type="containsText" dxfId="8" priority="14" stopIfTrue="1" operator="containsText" text="Baja">
      <formula>NOT(ISERROR(SEARCH("Baja",AV27)))</formula>
    </cfRule>
    <cfRule type="containsText" dxfId="7" priority="13" stopIfTrue="1" operator="containsText" text="Moderada">
      <formula>NOT(ISERROR(SEARCH("Moderada",AV27)))</formula>
    </cfRule>
    <cfRule type="containsText" dxfId="6" priority="12" stopIfTrue="1" operator="containsText" text="Alta">
      <formula>NOT(ISERROR(SEARCH("Alta",AV27)))</formula>
    </cfRule>
    <cfRule type="containsText" dxfId="5" priority="11" stopIfTrue="1" operator="containsText" text="Extrema">
      <formula>NOT(ISERROR(SEARCH("Extrema",AV27)))</formula>
    </cfRule>
  </conditionalFormatting>
  <conditionalFormatting sqref="AV30">
    <cfRule type="containsText" dxfId="4" priority="21" stopIfTrue="1" operator="containsText" text="Extrema">
      <formula>NOT(ISERROR(SEARCH("Extrema",AV30)))</formula>
    </cfRule>
    <cfRule type="containsText" dxfId="3" priority="22" stopIfTrue="1" operator="containsText" text="Alta">
      <formula>NOT(ISERROR(SEARCH("Alta",AV30)))</formula>
    </cfRule>
    <cfRule type="containsText" dxfId="2" priority="23" stopIfTrue="1" operator="containsText" text="Moderada">
      <formula>NOT(ISERROR(SEARCH("Moderada",AV30)))</formula>
    </cfRule>
    <cfRule type="containsText" dxfId="1" priority="24" stopIfTrue="1" operator="containsText" text="Baja">
      <formula>NOT(ISERROR(SEARCH("Baja",AV30)))</formula>
    </cfRule>
    <cfRule type="containsText" dxfId="0" priority="25" stopIfTrue="1" operator="containsText" text="23">
      <formula>NOT(ISERROR(SEARCH("23",AV30)))</formula>
    </cfRule>
  </conditionalFormatting>
  <dataValidations count="14">
    <dataValidation type="list" allowBlank="1" showInputMessage="1" showErrorMessage="1" sqref="AC14:AC35" xr:uid="{154589E4-5052-4AA1-A906-2F93FF2C0E23}">
      <formula1>"Completa,Incompleta,No existe"</formula1>
    </dataValidation>
    <dataValidation type="list" allowBlank="1" showInputMessage="1" showErrorMessage="1" sqref="AA14:AA35" xr:uid="{CDCCE7AA-0ED0-4C93-B4BC-054A8310DFD3}">
      <formula1>"Se investigan y resuelven oportunamente,No se investigan y no se resuelven oportunamente"</formula1>
    </dataValidation>
    <dataValidation type="list" allowBlank="1" showInputMessage="1" showErrorMessage="1" sqref="Y14:Y35" xr:uid="{9D4B22DE-F961-4AD6-B870-288E36FBBC3F}">
      <formula1>"Confiable,No confiable"</formula1>
    </dataValidation>
    <dataValidation type="list" allowBlank="1" showInputMessage="1" showErrorMessage="1" sqref="W14:W35" xr:uid="{8327F0AB-8BEE-49F3-BF3A-63F706796187}">
      <formula1>"Prevenir,Detectar,No es un control"</formula1>
    </dataValidation>
    <dataValidation type="list" allowBlank="1" showInputMessage="1" showErrorMessage="1" sqref="U14:U35" xr:uid="{FA2121EF-7B8C-4A92-8D01-F59B55A17B2F}">
      <formula1>"Oportuna,Inoportuna"</formula1>
    </dataValidation>
    <dataValidation type="list" allowBlank="1" showInputMessage="1" showErrorMessage="1" sqref="Q14:Q35" xr:uid="{09C09995-52C0-4567-AE2E-0253A88D6871}">
      <formula1>"Asignado,No asignado"</formula1>
    </dataValidation>
    <dataValidation type="list" allowBlank="1" showInputMessage="1" showErrorMessage="1" sqref="AG14:AG35" xr:uid="{24884D09-D7E1-40AC-B085-C8172D85434B}">
      <formula1>"Siempre se ejecuta,Algunas veces,No se ejecuta"</formula1>
    </dataValidation>
    <dataValidation type="list" allowBlank="1" showInputMessage="1" showErrorMessage="1" sqref="S14:S20 S22:S35" xr:uid="{B849057E-9571-4094-A02A-F261162E9A4B}">
      <formula1>"Adecuado,Inadecuado"</formula1>
    </dataValidation>
    <dataValidation type="list" allowBlank="1" showInputMessage="1" sqref="J18 J28 J15 J23 J26 J21 J31" xr:uid="{8B96593C-C490-43D8-A48A-60E8DD7884A2}">
      <formula1>INDIRECT(D14)</formula1>
    </dataValidation>
    <dataValidation type="list" allowBlank="1" showInputMessage="1" sqref="J19 J24 J16:J17 J29" xr:uid="{AFF5F2A4-7351-4889-B6DD-F9294DBFF37C}">
      <formula1>INDIRECT(D14)</formula1>
    </dataValidation>
    <dataValidation type="list" allowBlank="1" showInputMessage="1" showErrorMessage="1" sqref="AO14 AO25 AO17 AO27 AO22 AO32:AO35 AO30 AO20" xr:uid="{13CC4019-F64F-476C-9CC9-E75FA489236C}">
      <formula1>"Directamente,No disminuye"</formula1>
    </dataValidation>
    <dataValidation type="list" allowBlank="1" showInputMessage="1" showErrorMessage="1" sqref="AP25 AP14 AP17 AP27 AP22 AP32:AQ35 AP30 AP20" xr:uid="{2820FEFE-9CD7-4529-9521-9832B941ECA5}">
      <formula1>"Directamente,Indirectamente,No disminuye"</formula1>
    </dataValidation>
    <dataValidation type="list" allowBlank="1" showInputMessage="1" sqref="J14 J27 J22 J20 J25 J30" xr:uid="{0A2B449B-FBAC-4465-BD63-174110D560DD}">
      <formula1>INDIRECT(D14)</formula1>
    </dataValidation>
    <dataValidation type="list" allowBlank="1" showInputMessage="1" sqref="P14:P31 I30 I14 I25:I27 I20 I22 AY14:AY31" xr:uid="{9552F761-DE16-408C-84B9-7B36B2DB3406}">
      <formula1>INDIRECT(H14)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anchor moveWithCells="1" sizeWithCells="1">
                  <from>
                    <xdr:col>9</xdr:col>
                    <xdr:colOff>142875</xdr:colOff>
                    <xdr:row>9</xdr:row>
                    <xdr:rowOff>266700</xdr:rowOff>
                  </from>
                  <to>
                    <xdr:col>9</xdr:col>
                    <xdr:colOff>2419350</xdr:colOff>
                    <xdr:row>9</xdr:row>
                    <xdr:rowOff>495300</xdr:rowOff>
                  </to>
                </anchor>
              </controlPr>
            </control>
          </mc:Choice>
        </mc:AlternateContent>
        <mc:AlternateContent xmlns:mc="http://schemas.openxmlformats.org/markup-compatibility/2006">
          <mc:Choice Requires="x14">
            <control shapeId="3074" r:id="rId4" name="Button 2">
              <controlPr defaultSize="0" print="0" autoFill="0" autoPict="0">
                <anchor moveWithCells="1" sizeWithCells="1">
                  <from>
                    <xdr:col>9</xdr:col>
                    <xdr:colOff>161925</xdr:colOff>
                    <xdr:row>10</xdr:row>
                    <xdr:rowOff>9525</xdr:rowOff>
                  </from>
                  <to>
                    <xdr:col>9</xdr:col>
                    <xdr:colOff>2419350</xdr:colOff>
                    <xdr:row>10</xdr:row>
                    <xdr:rowOff>257175</xdr:rowOff>
                  </to>
                </anchor>
              </controlPr>
            </control>
          </mc:Choice>
        </mc:AlternateContent>
        <mc:AlternateContent xmlns:mc="http://schemas.openxmlformats.org/markup-compatibility/2006">
          <mc:Choice Requires="x14">
            <control shapeId="3075" r:id="rId5" name="Button 3">
              <controlPr defaultSize="0" print="0" autoFill="0" autoPict="0" macro="[3]!ControlSeguridad_Haga_clic_en">
                <anchor moveWithCells="1" sizeWithCells="1">
                  <from>
                    <xdr:col>14</xdr:col>
                    <xdr:colOff>809625</xdr:colOff>
                    <xdr:row>9</xdr:row>
                    <xdr:rowOff>333375</xdr:rowOff>
                  </from>
                  <to>
                    <xdr:col>15</xdr:col>
                    <xdr:colOff>2228850</xdr:colOff>
                    <xdr:row>10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Riesgos de Gestion</vt:lpstr>
      <vt:lpstr>2. Riesgos de Corrupcion</vt:lpstr>
      <vt:lpstr>3. Riesgos de Seguridad Infor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Cormagdalena</dc:creator>
  <cp:lastModifiedBy>Marianela Dede Pabon</cp:lastModifiedBy>
  <dcterms:created xsi:type="dcterms:W3CDTF">2024-01-19T20:33:01Z</dcterms:created>
  <dcterms:modified xsi:type="dcterms:W3CDTF">2024-01-22T16:54:43Z</dcterms:modified>
</cp:coreProperties>
</file>